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/>
  <mc:AlternateContent xmlns:mc="http://schemas.openxmlformats.org/markup-compatibility/2006">
    <mc:Choice Requires="x15">
      <x15ac:absPath xmlns:x15ac="http://schemas.microsoft.com/office/spreadsheetml/2010/11/ac" url="C:\data\WOLF\Kovin\trafostanice\"/>
    </mc:Choice>
  </mc:AlternateContent>
  <bookViews>
    <workbookView xWindow="0" yWindow="0" windowWidth="20490" windowHeight="7680"/>
  </bookViews>
  <sheets>
    <sheet name="Rekapitulace stavby" sheetId="1" r:id="rId1"/>
    <sheet name="00 - VON " sheetId="2" r:id="rId2"/>
    <sheet name="01 - Hromosvod" sheetId="3" r:id="rId3"/>
    <sheet name="02 - Trafostanice" sheetId="4" r:id="rId4"/>
    <sheet name="03 - Zemní práce" sheetId="5" r:id="rId5"/>
    <sheet name="Pokyny pro vyplnění" sheetId="6" r:id="rId6"/>
  </sheets>
  <definedNames>
    <definedName name="_xlnm._FilterDatabase" localSheetId="1" hidden="1">'00 - VON '!$C$79:$K$93</definedName>
    <definedName name="_xlnm._FilterDatabase" localSheetId="2" hidden="1">'01 - Hromosvod'!$C$78:$K$113</definedName>
    <definedName name="_xlnm._FilterDatabase" localSheetId="3" hidden="1">'02 - Trafostanice'!$C$86:$K$169</definedName>
    <definedName name="_xlnm._FilterDatabase" localSheetId="4" hidden="1">'03 - Zemní práce'!$C$78:$K$91</definedName>
    <definedName name="_xlnm.Print_Titles" localSheetId="1">'00 - VON '!$79:$79</definedName>
    <definedName name="_xlnm.Print_Titles" localSheetId="2">'01 - Hromosvod'!$78:$78</definedName>
    <definedName name="_xlnm.Print_Titles" localSheetId="3">'02 - Trafostanice'!$86:$86</definedName>
    <definedName name="_xlnm.Print_Titles" localSheetId="4">'03 - Zemní práce'!$78:$78</definedName>
    <definedName name="_xlnm.Print_Titles" localSheetId="0">'Rekapitulace stavby'!$49:$49</definedName>
    <definedName name="_xlnm.Print_Area" localSheetId="1">'00 - VON '!$C$4:$J$36,'00 - VON '!$C$42:$J$61,'00 - VON '!$C$67:$K$93</definedName>
    <definedName name="_xlnm.Print_Area" localSheetId="2">'01 - Hromosvod'!$C$4:$J$36,'01 - Hromosvod'!$C$42:$J$60,'01 - Hromosvod'!$C$66:$K$113</definedName>
    <definedName name="_xlnm.Print_Area" localSheetId="3">'02 - Trafostanice'!$C$4:$J$36,'02 - Trafostanice'!$C$42:$J$68,'02 - Trafostanice'!$C$74:$K$169</definedName>
    <definedName name="_xlnm.Print_Area" localSheetId="4">'03 - Zemní práce'!$C$4:$J$36,'03 - Zemní práce'!$C$42:$J$60,'03 - Zemní práce'!$C$66:$K$91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71027"/>
</workbook>
</file>

<file path=xl/calcChain.xml><?xml version="1.0" encoding="utf-8"?>
<calcChain xmlns="http://schemas.openxmlformats.org/spreadsheetml/2006/main">
  <c r="AY55" i="1" l="1"/>
  <c r="AX55" i="1"/>
  <c r="BI91" i="5"/>
  <c r="BH91" i="5"/>
  <c r="BG91" i="5"/>
  <c r="BF91" i="5"/>
  <c r="T91" i="5"/>
  <c r="T90" i="5" s="1"/>
  <c r="R91" i="5"/>
  <c r="R90" i="5" s="1"/>
  <c r="P91" i="5"/>
  <c r="P90" i="5" s="1"/>
  <c r="BK91" i="5"/>
  <c r="BK90" i="5" s="1"/>
  <c r="J90" i="5" s="1"/>
  <c r="J59" i="5" s="1"/>
  <c r="J91" i="5"/>
  <c r="BE91" i="5" s="1"/>
  <c r="BI89" i="5"/>
  <c r="BH89" i="5"/>
  <c r="BG89" i="5"/>
  <c r="BF89" i="5"/>
  <c r="T89" i="5"/>
  <c r="R89" i="5"/>
  <c r="P89" i="5"/>
  <c r="BK89" i="5"/>
  <c r="J89" i="5"/>
  <c r="BE89" i="5" s="1"/>
  <c r="BI87" i="5"/>
  <c r="BH87" i="5"/>
  <c r="BG87" i="5"/>
  <c r="BF87" i="5"/>
  <c r="BE87" i="5"/>
  <c r="T87" i="5"/>
  <c r="R87" i="5"/>
  <c r="P87" i="5"/>
  <c r="BK87" i="5"/>
  <c r="J87" i="5"/>
  <c r="BI86" i="5"/>
  <c r="BH86" i="5"/>
  <c r="BG86" i="5"/>
  <c r="BF86" i="5"/>
  <c r="BE86" i="5"/>
  <c r="T86" i="5"/>
  <c r="R86" i="5"/>
  <c r="P86" i="5"/>
  <c r="BK86" i="5"/>
  <c r="J86" i="5"/>
  <c r="BI83" i="5"/>
  <c r="BH83" i="5"/>
  <c r="BG83" i="5"/>
  <c r="BF83" i="5"/>
  <c r="BE83" i="5"/>
  <c r="T83" i="5"/>
  <c r="R83" i="5"/>
  <c r="P83" i="5"/>
  <c r="BK83" i="5"/>
  <c r="J83" i="5"/>
  <c r="BI82" i="5"/>
  <c r="F34" i="5" s="1"/>
  <c r="BD55" i="1" s="1"/>
  <c r="BH82" i="5"/>
  <c r="F33" i="5" s="1"/>
  <c r="BC55" i="1" s="1"/>
  <c r="BG82" i="5"/>
  <c r="BF82" i="5"/>
  <c r="T82" i="5"/>
  <c r="T81" i="5" s="1"/>
  <c r="T80" i="5" s="1"/>
  <c r="T79" i="5" s="1"/>
  <c r="R82" i="5"/>
  <c r="P82" i="5"/>
  <c r="P81" i="5" s="1"/>
  <c r="P80" i="5" s="1"/>
  <c r="P79" i="5" s="1"/>
  <c r="AU55" i="1" s="1"/>
  <c r="BK82" i="5"/>
  <c r="J82" i="5"/>
  <c r="BE82" i="5" s="1"/>
  <c r="F75" i="5"/>
  <c r="F73" i="5"/>
  <c r="E71" i="5"/>
  <c r="F51" i="5"/>
  <c r="F49" i="5"/>
  <c r="E47" i="5"/>
  <c r="J21" i="5"/>
  <c r="E21" i="5"/>
  <c r="J75" i="5" s="1"/>
  <c r="J20" i="5"/>
  <c r="J18" i="5"/>
  <c r="E18" i="5"/>
  <c r="F52" i="5" s="1"/>
  <c r="J17" i="5"/>
  <c r="J12" i="5"/>
  <c r="J73" i="5" s="1"/>
  <c r="E7" i="5"/>
  <c r="E45" i="5" s="1"/>
  <c r="AY54" i="1"/>
  <c r="AX54" i="1"/>
  <c r="BI168" i="4"/>
  <c r="BH168" i="4"/>
  <c r="BG168" i="4"/>
  <c r="BF168" i="4"/>
  <c r="T168" i="4"/>
  <c r="R168" i="4"/>
  <c r="P168" i="4"/>
  <c r="BK168" i="4"/>
  <c r="J168" i="4"/>
  <c r="BE168" i="4" s="1"/>
  <c r="BI167" i="4"/>
  <c r="BH167" i="4"/>
  <c r="BG167" i="4"/>
  <c r="BF167" i="4"/>
  <c r="T167" i="4"/>
  <c r="R167" i="4"/>
  <c r="P167" i="4"/>
  <c r="BK167" i="4"/>
  <c r="J167" i="4"/>
  <c r="BE167" i="4" s="1"/>
  <c r="BI166" i="4"/>
  <c r="BH166" i="4"/>
  <c r="BG166" i="4"/>
  <c r="BF166" i="4"/>
  <c r="T166" i="4"/>
  <c r="T165" i="4" s="1"/>
  <c r="R166" i="4"/>
  <c r="R165" i="4" s="1"/>
  <c r="P166" i="4"/>
  <c r="BK166" i="4"/>
  <c r="J166" i="4"/>
  <c r="BE166" i="4" s="1"/>
  <c r="BI163" i="4"/>
  <c r="BH163" i="4"/>
  <c r="BG163" i="4"/>
  <c r="BF163" i="4"/>
  <c r="BE163" i="4"/>
  <c r="T163" i="4"/>
  <c r="T162" i="4" s="1"/>
  <c r="R163" i="4"/>
  <c r="R162" i="4" s="1"/>
  <c r="P163" i="4"/>
  <c r="P162" i="4" s="1"/>
  <c r="BK163" i="4"/>
  <c r="BK162" i="4" s="1"/>
  <c r="J162" i="4" s="1"/>
  <c r="J66" i="4" s="1"/>
  <c r="J163" i="4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BE159" i="4"/>
  <c r="T159" i="4"/>
  <c r="R159" i="4"/>
  <c r="P159" i="4"/>
  <c r="BK159" i="4"/>
  <c r="J159" i="4"/>
  <c r="BI158" i="4"/>
  <c r="BH158" i="4"/>
  <c r="BG158" i="4"/>
  <c r="BF158" i="4"/>
  <c r="T158" i="4"/>
  <c r="R158" i="4"/>
  <c r="P158" i="4"/>
  <c r="BK158" i="4"/>
  <c r="J158" i="4"/>
  <c r="BE158" i="4" s="1"/>
  <c r="BI157" i="4"/>
  <c r="BH157" i="4"/>
  <c r="BG157" i="4"/>
  <c r="BF157" i="4"/>
  <c r="T157" i="4"/>
  <c r="R157" i="4"/>
  <c r="P157" i="4"/>
  <c r="BK157" i="4"/>
  <c r="J157" i="4"/>
  <c r="BE157" i="4" s="1"/>
  <c r="BI156" i="4"/>
  <c r="BH156" i="4"/>
  <c r="BG156" i="4"/>
  <c r="BF156" i="4"/>
  <c r="BE156" i="4"/>
  <c r="T156" i="4"/>
  <c r="R156" i="4"/>
  <c r="P156" i="4"/>
  <c r="BK156" i="4"/>
  <c r="J156" i="4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BE154" i="4"/>
  <c r="T154" i="4"/>
  <c r="R154" i="4"/>
  <c r="P154" i="4"/>
  <c r="BK154" i="4"/>
  <c r="J154" i="4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BE152" i="4"/>
  <c r="T152" i="4"/>
  <c r="R152" i="4"/>
  <c r="P152" i="4"/>
  <c r="BK152" i="4"/>
  <c r="J152" i="4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BE150" i="4"/>
  <c r="T150" i="4"/>
  <c r="R150" i="4"/>
  <c r="P150" i="4"/>
  <c r="BK150" i="4"/>
  <c r="J150" i="4"/>
  <c r="BI149" i="4"/>
  <c r="BH149" i="4"/>
  <c r="BG149" i="4"/>
  <c r="BF149" i="4"/>
  <c r="T149" i="4"/>
  <c r="R149" i="4"/>
  <c r="P149" i="4"/>
  <c r="BK149" i="4"/>
  <c r="J149" i="4"/>
  <c r="BE149" i="4" s="1"/>
  <c r="BI148" i="4"/>
  <c r="BH148" i="4"/>
  <c r="BG148" i="4"/>
  <c r="BF148" i="4"/>
  <c r="BE148" i="4"/>
  <c r="T148" i="4"/>
  <c r="R148" i="4"/>
  <c r="P148" i="4"/>
  <c r="BK148" i="4"/>
  <c r="J148" i="4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BE146" i="4"/>
  <c r="T146" i="4"/>
  <c r="R146" i="4"/>
  <c r="P146" i="4"/>
  <c r="BK146" i="4"/>
  <c r="J146" i="4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BE144" i="4"/>
  <c r="T144" i="4"/>
  <c r="R144" i="4"/>
  <c r="P144" i="4"/>
  <c r="BK144" i="4"/>
  <c r="J144" i="4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BE142" i="4"/>
  <c r="T142" i="4"/>
  <c r="R142" i="4"/>
  <c r="P142" i="4"/>
  <c r="BK142" i="4"/>
  <c r="J142" i="4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BE140" i="4"/>
  <c r="T140" i="4"/>
  <c r="R140" i="4"/>
  <c r="P140" i="4"/>
  <c r="BK140" i="4"/>
  <c r="J140" i="4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BE138" i="4"/>
  <c r="T138" i="4"/>
  <c r="R138" i="4"/>
  <c r="P138" i="4"/>
  <c r="BK138" i="4"/>
  <c r="J138" i="4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BE136" i="4"/>
  <c r="T136" i="4"/>
  <c r="R136" i="4"/>
  <c r="P136" i="4"/>
  <c r="BK136" i="4"/>
  <c r="J136" i="4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BE134" i="4"/>
  <c r="T134" i="4"/>
  <c r="R134" i="4"/>
  <c r="P134" i="4"/>
  <c r="BK134" i="4"/>
  <c r="J134" i="4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BE132" i="4"/>
  <c r="T132" i="4"/>
  <c r="R132" i="4"/>
  <c r="P132" i="4"/>
  <c r="BK132" i="4"/>
  <c r="J132" i="4"/>
  <c r="BI131" i="4"/>
  <c r="BH131" i="4"/>
  <c r="BG131" i="4"/>
  <c r="BF131" i="4"/>
  <c r="T131" i="4"/>
  <c r="R131" i="4"/>
  <c r="P131" i="4"/>
  <c r="BK131" i="4"/>
  <c r="J131" i="4"/>
  <c r="BE131" i="4" s="1"/>
  <c r="BI127" i="4"/>
  <c r="BH127" i="4"/>
  <c r="BG127" i="4"/>
  <c r="BF127" i="4"/>
  <c r="BE127" i="4"/>
  <c r="T127" i="4"/>
  <c r="R127" i="4"/>
  <c r="P127" i="4"/>
  <c r="BK127" i="4"/>
  <c r="J127" i="4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BE125" i="4"/>
  <c r="T125" i="4"/>
  <c r="R125" i="4"/>
  <c r="P125" i="4"/>
  <c r="BK125" i="4"/>
  <c r="J125" i="4"/>
  <c r="BI124" i="4"/>
  <c r="BH124" i="4"/>
  <c r="BG124" i="4"/>
  <c r="BF124" i="4"/>
  <c r="T124" i="4"/>
  <c r="R124" i="4"/>
  <c r="P124" i="4"/>
  <c r="BK124" i="4"/>
  <c r="J124" i="4"/>
  <c r="BE124" i="4" s="1"/>
  <c r="BI120" i="4"/>
  <c r="BH120" i="4"/>
  <c r="BG120" i="4"/>
  <c r="BF120" i="4"/>
  <c r="BE120" i="4"/>
  <c r="T120" i="4"/>
  <c r="R120" i="4"/>
  <c r="P120" i="4"/>
  <c r="BK120" i="4"/>
  <c r="J120" i="4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BE118" i="4"/>
  <c r="T118" i="4"/>
  <c r="R118" i="4"/>
  <c r="P118" i="4"/>
  <c r="BK118" i="4"/>
  <c r="J118" i="4"/>
  <c r="BI114" i="4"/>
  <c r="BH114" i="4"/>
  <c r="BG114" i="4"/>
  <c r="BF114" i="4"/>
  <c r="T114" i="4"/>
  <c r="R114" i="4"/>
  <c r="P114" i="4"/>
  <c r="BK114" i="4"/>
  <c r="J114" i="4"/>
  <c r="BE114" i="4" s="1"/>
  <c r="BI112" i="4"/>
  <c r="BH112" i="4"/>
  <c r="BG112" i="4"/>
  <c r="BF112" i="4"/>
  <c r="BE112" i="4"/>
  <c r="T112" i="4"/>
  <c r="R112" i="4"/>
  <c r="P112" i="4"/>
  <c r="BK112" i="4"/>
  <c r="J112" i="4"/>
  <c r="BI111" i="4"/>
  <c r="BH111" i="4"/>
  <c r="BG111" i="4"/>
  <c r="BF111" i="4"/>
  <c r="T111" i="4"/>
  <c r="T110" i="4" s="1"/>
  <c r="T109" i="4" s="1"/>
  <c r="R111" i="4"/>
  <c r="P111" i="4"/>
  <c r="BK111" i="4"/>
  <c r="J111" i="4"/>
  <c r="BE111" i="4" s="1"/>
  <c r="BI108" i="4"/>
  <c r="BH108" i="4"/>
  <c r="BG108" i="4"/>
  <c r="BF108" i="4"/>
  <c r="BE108" i="4"/>
  <c r="T108" i="4"/>
  <c r="T107" i="4" s="1"/>
  <c r="R108" i="4"/>
  <c r="R107" i="4" s="1"/>
  <c r="P108" i="4"/>
  <c r="P107" i="4" s="1"/>
  <c r="BK108" i="4"/>
  <c r="BK107" i="4" s="1"/>
  <c r="J107" i="4" s="1"/>
  <c r="J63" i="4" s="1"/>
  <c r="J108" i="4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T102" i="4" s="1"/>
  <c r="R103" i="4"/>
  <c r="P103" i="4"/>
  <c r="BK103" i="4"/>
  <c r="BK102" i="4" s="1"/>
  <c r="J102" i="4" s="1"/>
  <c r="J62" i="4" s="1"/>
  <c r="J103" i="4"/>
  <c r="BE103" i="4" s="1"/>
  <c r="BI100" i="4"/>
  <c r="BH100" i="4"/>
  <c r="BG100" i="4"/>
  <c r="BF100" i="4"/>
  <c r="BE100" i="4"/>
  <c r="T100" i="4"/>
  <c r="R100" i="4"/>
  <c r="P100" i="4"/>
  <c r="BK100" i="4"/>
  <c r="J100" i="4"/>
  <c r="BI99" i="4"/>
  <c r="BH99" i="4"/>
  <c r="BG99" i="4"/>
  <c r="BF99" i="4"/>
  <c r="T99" i="4"/>
  <c r="T98" i="4" s="1"/>
  <c r="R99" i="4"/>
  <c r="P99" i="4"/>
  <c r="BK99" i="4"/>
  <c r="BK98" i="4" s="1"/>
  <c r="J98" i="4" s="1"/>
  <c r="J61" i="4" s="1"/>
  <c r="J99" i="4"/>
  <c r="BE99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3" i="4"/>
  <c r="BH93" i="4"/>
  <c r="BG93" i="4"/>
  <c r="BF93" i="4"/>
  <c r="T93" i="4"/>
  <c r="T92" i="4" s="1"/>
  <c r="R93" i="4"/>
  <c r="R92" i="4" s="1"/>
  <c r="P93" i="4"/>
  <c r="BK93" i="4"/>
  <c r="J93" i="4"/>
  <c r="BE93" i="4" s="1"/>
  <c r="BI90" i="4"/>
  <c r="F34" i="4" s="1"/>
  <c r="BD54" i="1" s="1"/>
  <c r="BH90" i="4"/>
  <c r="BG90" i="4"/>
  <c r="BF90" i="4"/>
  <c r="T90" i="4"/>
  <c r="T89" i="4" s="1"/>
  <c r="T88" i="4" s="1"/>
  <c r="R90" i="4"/>
  <c r="R89" i="4" s="1"/>
  <c r="R88" i="4" s="1"/>
  <c r="P90" i="4"/>
  <c r="P89" i="4" s="1"/>
  <c r="P88" i="4" s="1"/>
  <c r="BK90" i="4"/>
  <c r="BK89" i="4" s="1"/>
  <c r="J90" i="4"/>
  <c r="BE90" i="4" s="1"/>
  <c r="F83" i="4"/>
  <c r="F81" i="4"/>
  <c r="E79" i="4"/>
  <c r="F51" i="4"/>
  <c r="F49" i="4"/>
  <c r="E47" i="4"/>
  <c r="J21" i="4"/>
  <c r="E21" i="4"/>
  <c r="J51" i="4" s="1"/>
  <c r="J20" i="4"/>
  <c r="J18" i="4"/>
  <c r="E18" i="4"/>
  <c r="F52" i="4" s="1"/>
  <c r="J17" i="4"/>
  <c r="J12" i="4"/>
  <c r="J81" i="4" s="1"/>
  <c r="E7" i="4"/>
  <c r="E77" i="4" s="1"/>
  <c r="AY53" i="1"/>
  <c r="AX53" i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7" i="3"/>
  <c r="BH97" i="3"/>
  <c r="BG97" i="3"/>
  <c r="BF97" i="3"/>
  <c r="T97" i="3"/>
  <c r="R97" i="3"/>
  <c r="P97" i="3"/>
  <c r="BK97" i="3"/>
  <c r="J97" i="3"/>
  <c r="BE97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8" i="3"/>
  <c r="BH88" i="3"/>
  <c r="BG88" i="3"/>
  <c r="BF88" i="3"/>
  <c r="T88" i="3"/>
  <c r="R88" i="3"/>
  <c r="P88" i="3"/>
  <c r="BK88" i="3"/>
  <c r="J88" i="3"/>
  <c r="BE88" i="3" s="1"/>
  <c r="BI85" i="3"/>
  <c r="BH85" i="3"/>
  <c r="BG85" i="3"/>
  <c r="BF85" i="3"/>
  <c r="T85" i="3"/>
  <c r="T84" i="3" s="1"/>
  <c r="T83" i="3" s="1"/>
  <c r="R85" i="3"/>
  <c r="P85" i="3"/>
  <c r="BK85" i="3"/>
  <c r="BK84" i="3" s="1"/>
  <c r="J85" i="3"/>
  <c r="BE85" i="3" s="1"/>
  <c r="BI82" i="3"/>
  <c r="BH82" i="3"/>
  <c r="BG82" i="3"/>
  <c r="BF82" i="3"/>
  <c r="T82" i="3"/>
  <c r="R82" i="3"/>
  <c r="P82" i="3"/>
  <c r="BK82" i="3"/>
  <c r="J82" i="3"/>
  <c r="BE82" i="3" s="1"/>
  <c r="BI81" i="3"/>
  <c r="F34" i="3" s="1"/>
  <c r="BD53" i="1" s="1"/>
  <c r="BH81" i="3"/>
  <c r="F33" i="3" s="1"/>
  <c r="BC53" i="1" s="1"/>
  <c r="BG81" i="3"/>
  <c r="BF81" i="3"/>
  <c r="T81" i="3"/>
  <c r="T80" i="3" s="1"/>
  <c r="R81" i="3"/>
  <c r="P81" i="3"/>
  <c r="BK81" i="3"/>
  <c r="BK80" i="3" s="1"/>
  <c r="J81" i="3"/>
  <c r="BE81" i="3" s="1"/>
  <c r="F75" i="3"/>
  <c r="F73" i="3"/>
  <c r="E71" i="3"/>
  <c r="F51" i="3"/>
  <c r="F49" i="3"/>
  <c r="E47" i="3"/>
  <c r="J21" i="3"/>
  <c r="E21" i="3"/>
  <c r="J51" i="3" s="1"/>
  <c r="J20" i="3"/>
  <c r="J18" i="3"/>
  <c r="E18" i="3"/>
  <c r="F52" i="3" s="1"/>
  <c r="J17" i="3"/>
  <c r="J12" i="3"/>
  <c r="J73" i="3" s="1"/>
  <c r="E7" i="3"/>
  <c r="E69" i="3" s="1"/>
  <c r="BK91" i="2"/>
  <c r="J91" i="2" s="1"/>
  <c r="J60" i="2" s="1"/>
  <c r="AY52" i="1"/>
  <c r="AX52" i="1"/>
  <c r="BI92" i="2"/>
  <c r="BH92" i="2"/>
  <c r="BG92" i="2"/>
  <c r="BF92" i="2"/>
  <c r="T92" i="2"/>
  <c r="T91" i="2" s="1"/>
  <c r="R92" i="2"/>
  <c r="R91" i="2" s="1"/>
  <c r="P92" i="2"/>
  <c r="P91" i="2" s="1"/>
  <c r="BK92" i="2"/>
  <c r="J92" i="2"/>
  <c r="BE92" i="2" s="1"/>
  <c r="BI89" i="2"/>
  <c r="BH89" i="2"/>
  <c r="BG89" i="2"/>
  <c r="BF89" i="2"/>
  <c r="T89" i="2"/>
  <c r="R89" i="2"/>
  <c r="P89" i="2"/>
  <c r="BK89" i="2"/>
  <c r="J89" i="2"/>
  <c r="BE89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P85" i="2" s="1"/>
  <c r="BK86" i="2"/>
  <c r="BK85" i="2" s="1"/>
  <c r="J85" i="2" s="1"/>
  <c r="J59" i="2" s="1"/>
  <c r="J86" i="2"/>
  <c r="BE86" i="2" s="1"/>
  <c r="BI84" i="2"/>
  <c r="BH84" i="2"/>
  <c r="BG84" i="2"/>
  <c r="BF84" i="2"/>
  <c r="T84" i="2"/>
  <c r="R84" i="2"/>
  <c r="P84" i="2"/>
  <c r="BK84" i="2"/>
  <c r="BK82" i="2" s="1"/>
  <c r="J82" i="2" s="1"/>
  <c r="J58" i="2" s="1"/>
  <c r="J84" i="2"/>
  <c r="BE84" i="2" s="1"/>
  <c r="BI83" i="2"/>
  <c r="BH83" i="2"/>
  <c r="BG83" i="2"/>
  <c r="BF83" i="2"/>
  <c r="T83" i="2"/>
  <c r="T82" i="2" s="1"/>
  <c r="R83" i="2"/>
  <c r="P83" i="2"/>
  <c r="P82" i="2" s="1"/>
  <c r="BK83" i="2"/>
  <c r="J83" i="2"/>
  <c r="BE83" i="2" s="1"/>
  <c r="F76" i="2"/>
  <c r="F74" i="2"/>
  <c r="E72" i="2"/>
  <c r="F51" i="2"/>
  <c r="F49" i="2"/>
  <c r="E47" i="2"/>
  <c r="J21" i="2"/>
  <c r="E21" i="2"/>
  <c r="J51" i="2" s="1"/>
  <c r="J20" i="2"/>
  <c r="J18" i="2"/>
  <c r="E18" i="2"/>
  <c r="F77" i="2" s="1"/>
  <c r="J17" i="2"/>
  <c r="J12" i="2"/>
  <c r="J49" i="2" s="1"/>
  <c r="E7" i="2"/>
  <c r="E70" i="2" s="1"/>
  <c r="AS51" i="1"/>
  <c r="L47" i="1"/>
  <c r="AM46" i="1"/>
  <c r="L46" i="1"/>
  <c r="AM44" i="1"/>
  <c r="L44" i="1"/>
  <c r="L42" i="1"/>
  <c r="L41" i="1"/>
  <c r="J30" i="3" l="1"/>
  <c r="AV53" i="1" s="1"/>
  <c r="T85" i="2"/>
  <c r="E45" i="3"/>
  <c r="E45" i="4"/>
  <c r="J76" i="2"/>
  <c r="R82" i="2"/>
  <c r="F33" i="2"/>
  <c r="BC52" i="1" s="1"/>
  <c r="F34" i="2"/>
  <c r="BD52" i="1" s="1"/>
  <c r="BD51" i="1" s="1"/>
  <c r="W30" i="1" s="1"/>
  <c r="J31" i="4"/>
  <c r="AW54" i="1" s="1"/>
  <c r="T91" i="4"/>
  <c r="BK110" i="4"/>
  <c r="BK109" i="4" s="1"/>
  <c r="J109" i="4" s="1"/>
  <c r="J64" i="4" s="1"/>
  <c r="E45" i="2"/>
  <c r="T81" i="2"/>
  <c r="T80" i="2" s="1"/>
  <c r="F32" i="4"/>
  <c r="BB54" i="1" s="1"/>
  <c r="BK92" i="4"/>
  <c r="P98" i="4"/>
  <c r="P102" i="4"/>
  <c r="P110" i="4"/>
  <c r="P109" i="4" s="1"/>
  <c r="BK165" i="4"/>
  <c r="J165" i="4" s="1"/>
  <c r="J67" i="4" s="1"/>
  <c r="BK81" i="5"/>
  <c r="J81" i="5" s="1"/>
  <c r="J58" i="5" s="1"/>
  <c r="J31" i="5"/>
  <c r="AW55" i="1" s="1"/>
  <c r="P80" i="3"/>
  <c r="J31" i="3"/>
  <c r="AW53" i="1" s="1"/>
  <c r="P84" i="3"/>
  <c r="P83" i="3" s="1"/>
  <c r="P79" i="3" s="1"/>
  <c r="AU53" i="1" s="1"/>
  <c r="J31" i="2"/>
  <c r="AW52" i="1" s="1"/>
  <c r="R85" i="2"/>
  <c r="F32" i="2"/>
  <c r="BB52" i="1" s="1"/>
  <c r="BB51" i="1" s="1"/>
  <c r="J75" i="3"/>
  <c r="R80" i="3"/>
  <c r="F32" i="3"/>
  <c r="BB53" i="1" s="1"/>
  <c r="R84" i="3"/>
  <c r="R83" i="3" s="1"/>
  <c r="J83" i="4"/>
  <c r="F33" i="4"/>
  <c r="BC54" i="1" s="1"/>
  <c r="P92" i="4"/>
  <c r="R98" i="4"/>
  <c r="R91" i="4" s="1"/>
  <c r="R87" i="4" s="1"/>
  <c r="R102" i="4"/>
  <c r="R110" i="4"/>
  <c r="P165" i="4"/>
  <c r="F32" i="5"/>
  <c r="BB55" i="1" s="1"/>
  <c r="J49" i="5"/>
  <c r="R81" i="5"/>
  <c r="R80" i="5" s="1"/>
  <c r="R79" i="5" s="1"/>
  <c r="J110" i="4"/>
  <c r="J65" i="4" s="1"/>
  <c r="R109" i="4"/>
  <c r="J30" i="4"/>
  <c r="AV54" i="1" s="1"/>
  <c r="AT54" i="1" s="1"/>
  <c r="F30" i="4"/>
  <c r="AZ54" i="1" s="1"/>
  <c r="J30" i="5"/>
  <c r="AV55" i="1" s="1"/>
  <c r="AT55" i="1" s="1"/>
  <c r="F30" i="5"/>
  <c r="AZ55" i="1" s="1"/>
  <c r="BK88" i="4"/>
  <c r="J89" i="4"/>
  <c r="J58" i="4" s="1"/>
  <c r="F30" i="2"/>
  <c r="AZ52" i="1" s="1"/>
  <c r="J30" i="2"/>
  <c r="AV52" i="1" s="1"/>
  <c r="AT52" i="1" s="1"/>
  <c r="BK91" i="4"/>
  <c r="J91" i="4" s="1"/>
  <c r="J59" i="4" s="1"/>
  <c r="J92" i="4"/>
  <c r="J60" i="4" s="1"/>
  <c r="R79" i="3"/>
  <c r="P91" i="4"/>
  <c r="P87" i="4" s="1"/>
  <c r="AU54" i="1" s="1"/>
  <c r="BK83" i="3"/>
  <c r="J83" i="3" s="1"/>
  <c r="J58" i="3" s="1"/>
  <c r="J84" i="3"/>
  <c r="J59" i="3" s="1"/>
  <c r="BC51" i="1"/>
  <c r="J80" i="3"/>
  <c r="J57" i="3" s="1"/>
  <c r="P81" i="2"/>
  <c r="P80" i="2" s="1"/>
  <c r="AU52" i="1" s="1"/>
  <c r="T79" i="3"/>
  <c r="T87" i="4"/>
  <c r="F52" i="2"/>
  <c r="BK81" i="2"/>
  <c r="J49" i="3"/>
  <c r="J49" i="4"/>
  <c r="J51" i="5"/>
  <c r="F76" i="5"/>
  <c r="F31" i="2"/>
  <c r="BA52" i="1" s="1"/>
  <c r="F76" i="3"/>
  <c r="F84" i="4"/>
  <c r="E69" i="5"/>
  <c r="F31" i="5"/>
  <c r="BA55" i="1" s="1"/>
  <c r="J74" i="2"/>
  <c r="F30" i="3"/>
  <c r="AZ53" i="1" s="1"/>
  <c r="F31" i="4"/>
  <c r="BA54" i="1" s="1"/>
  <c r="F31" i="3"/>
  <c r="BA53" i="1" s="1"/>
  <c r="BK80" i="5" l="1"/>
  <c r="R81" i="2"/>
  <c r="R80" i="2" s="1"/>
  <c r="AT53" i="1"/>
  <c r="BK80" i="2"/>
  <c r="J80" i="2" s="1"/>
  <c r="J81" i="2"/>
  <c r="J57" i="2" s="1"/>
  <c r="W29" i="1"/>
  <c r="AY51" i="1"/>
  <c r="BK87" i="4"/>
  <c r="J87" i="4" s="1"/>
  <c r="J88" i="4"/>
  <c r="J57" i="4" s="1"/>
  <c r="AU51" i="1"/>
  <c r="BA51" i="1"/>
  <c r="W28" i="1"/>
  <c r="AX51" i="1"/>
  <c r="AZ51" i="1"/>
  <c r="BK79" i="3"/>
  <c r="J79" i="3" s="1"/>
  <c r="BK79" i="5"/>
  <c r="J79" i="5" s="1"/>
  <c r="J80" i="5"/>
  <c r="J57" i="5" s="1"/>
  <c r="J56" i="3" l="1"/>
  <c r="J27" i="3"/>
  <c r="J27" i="5"/>
  <c r="J56" i="5"/>
  <c r="J56" i="4"/>
  <c r="J27" i="4"/>
  <c r="AV51" i="1"/>
  <c r="W26" i="1"/>
  <c r="W27" i="1"/>
  <c r="AW51" i="1"/>
  <c r="AK27" i="1" s="1"/>
  <c r="J27" i="2"/>
  <c r="J56" i="2"/>
  <c r="J36" i="4" l="1"/>
  <c r="AG54" i="1"/>
  <c r="AN54" i="1" s="1"/>
  <c r="J36" i="5"/>
  <c r="AG55" i="1"/>
  <c r="AN55" i="1" s="1"/>
  <c r="AT51" i="1"/>
  <c r="AK26" i="1"/>
  <c r="AG53" i="1"/>
  <c r="AN53" i="1" s="1"/>
  <c r="J36" i="3"/>
  <c r="AG52" i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<sst xmlns="http://schemas.openxmlformats.org/spreadsheetml/2006/main" count="2727" uniqueCount="665">
  <si>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</si>
  <si>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</si>
  <si>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</si>
  <si>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</si>
  <si>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</si>
  <si>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</si>
  <si>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</si>
  <si>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{1f9681ac-8d6f-48ac-be5e-5f3d053d53ad}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</si>
  <si>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</si>
  <si>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</si>
  <si>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</si>
  <si>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</si>
  <si>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</si>
  <si>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</si>
  <si>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</si>
  <si>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</si>
  <si>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R-O-2017045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</si>
  <si>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</si>
  <si>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</si>
  <si>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Trafostanice KOVIN</t>
  </si>
  <si>
    <t>KSO:</t>
  </si>
  <si>
    <t/>
  </si>
  <si>
    <t>CC-CZ:</t>
  </si>
  <si>
    <t>Místo:</t>
  </si>
  <si>
    <t xml:space="preserve"> </t>
  </si>
  <si>
    <t>Datum:</t>
  </si>
  <si>
    <t>26.4.2017</t>
  </si>
  <si>
    <t>Zadavatel:</t>
  </si>
  <si>
    <t>IČ:</t>
  </si>
  <si>
    <t>KOVIN, družstvo invalidů Hlubočky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</si>
  <si>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</si>
  <si>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</si>
  <si>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</si>
  <si>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</si>
  <si>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</si>
  <si>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</si>
  <si>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</si>
  <si>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</si>
  <si>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</si>
  <si>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</si>
  <si>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</si>
  <si>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</si>
  <si>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</si>
  <si>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</si>
  <si>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</si>
  <si>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</si>
  <si>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</si>
  <si>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</si>
  <si>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</si>
  <si>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</si>
  <si>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</si>
  <si>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</si>
  <si>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</si>
  <si>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</si>
  <si>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</si>
  <si>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</si>
  <si>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</si>
  <si>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</si>
  <si>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</si>
  <si>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</si>
  <si>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</si>
  <si>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</si>
  <si>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</si>
  <si>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</si>
  <si>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</si>
  <si>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</si>
  <si>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</si>
  <si>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</si>
  <si>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</si>
  <si>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</si>
  <si>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</si>
  <si>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</si>
  <si>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</si>
  <si>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</si>
  <si>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</si>
  <si>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</si>
  <si>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 xml:space="preserve">VON </t>
  </si>
  <si>
    <t>STA</t>
  </si>
  <si>
    <t>1</t>
  </si>
  <si>
    <t>{dd5bcdaf-ae7a-410b-9534-362560d18938}</t>
  </si>
  <si>
    <t>2</t>
  </si>
  <si>
    <t>01</t>
  </si>
  <si>
    <t>Hromosvod</t>
  </si>
  <si>
    <t>{e0f01b46-7a2a-42a5-bb63-4483144d1e43}</t>
  </si>
  <si>
    <t>02</t>
  </si>
  <si>
    <t>Trafostanice</t>
  </si>
  <si>
    <t>{1cec8e06-a54e-43c7-8072-032c360fd483}</t>
  </si>
  <si>
    <t>03</t>
  </si>
  <si>
    <t>Zemní práce</t>
  </si>
  <si>
    <t>{bf4cb49e-4d10-4010-9a6a-9474d212bafe}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</si>
  <si>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</si>
  <si>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</si>
  <si>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</si>
  <si>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</si>
  <si>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</si>
  <si>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</si>
  <si>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</si>
  <si>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00 - VON 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</si>
  <si>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</si>
  <si>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</si>
  <si>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</si>
  <si>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</si>
  <si>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</si>
  <si>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</si>
  <si>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</si>
  <si>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</si>
  <si>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</si>
  <si>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</si>
  <si>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</si>
  <si>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</si>
  <si>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</si>
  <si>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</si>
  <si>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</si>
  <si>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</si>
  <si>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</si>
  <si>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</si>
  <si>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</si>
  <si>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</si>
  <si>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</si>
  <si>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</si>
  <si>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</si>
  <si>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</si>
  <si>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</si>
  <si>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</si>
  <si>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</si>
  <si>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</si>
  <si>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</si>
  <si>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</si>
  <si>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</si>
  <si>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</si>
  <si>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Kč</t>
  </si>
  <si>
    <t>CS ÚRS 2016 02</t>
  </si>
  <si>
    <t>1024</t>
  </si>
  <si>
    <t>1965407547</t>
  </si>
  <si>
    <t>013002000</t>
  </si>
  <si>
    <t>Projektové práce</t>
  </si>
  <si>
    <t>-1296841927</t>
  </si>
  <si>
    <t>VRN4</t>
  </si>
  <si>
    <t>Inženýrská činnost</t>
  </si>
  <si>
    <t>3</t>
  </si>
  <si>
    <t>043002000</t>
  </si>
  <si>
    <t>Zkoušky a ostatní měření včetně napěťových zkoušek</t>
  </si>
  <si>
    <t>4</t>
  </si>
  <si>
    <t>044002000</t>
  </si>
  <si>
    <t>Revize</t>
  </si>
  <si>
    <t>P</t>
  </si>
  <si>
    <t>Poznámka k položce:
Revize elektro - VN a NN včetně revizní zprávy, elektrozařízení koplet včetně revizní zprávy,  měření uzemnění hromosvodu včetně revizní zprávy,</t>
  </si>
  <si>
    <t>049002000</t>
  </si>
  <si>
    <t>Ostatní inženýrská činnost</t>
  </si>
  <si>
    <t>850547922</t>
  </si>
  <si>
    <t>Poznámka k položce:
spolupráce s distrubucí</t>
  </si>
  <si>
    <t>VRN9</t>
  </si>
  <si>
    <t>Ostatní náklady</t>
  </si>
  <si>
    <t>6</t>
  </si>
  <si>
    <t>091002000</t>
  </si>
  <si>
    <t>Ostatní náklady související s objektem</t>
  </si>
  <si>
    <t>2123436091</t>
  </si>
  <si>
    <t>Poznámka k položce:
mechanizace</t>
  </si>
  <si>
    <t>01 - Hromosvod</t>
  </si>
  <si>
    <t>46-M - Zemní práce při extr.mont.pracích</t>
  </si>
  <si>
    <t>PSV - Práce a dodávky PSV</t>
  </si>
  <si>
    <t xml:space="preserve">    741 - Elektroinstalace - silnoproud</t>
  </si>
  <si>
    <t>46-M</t>
  </si>
  <si>
    <t>Zemní práce při extr.mont.pracích</t>
  </si>
  <si>
    <t>460150042</t>
  </si>
  <si>
    <t>Hloubení kabelových zapažených i nezapažených rýh ručně š 40 cm, hl 60 cm, v hornině tř 1 a 2</t>
  </si>
  <si>
    <t>m</t>
  </si>
  <si>
    <t>-1476304160</t>
  </si>
  <si>
    <t>460560021</t>
  </si>
  <si>
    <t>Zásyp rýh ručně šířky 40 cm, hloubky 40 cm, z horniny třídy 1</t>
  </si>
  <si>
    <t>1594752033</t>
  </si>
  <si>
    <t>PSV</t>
  </si>
  <si>
    <t>Práce a dodávky PSV</t>
  </si>
  <si>
    <t>741</t>
  </si>
  <si>
    <t>Elektroinstalace - silnoproud</t>
  </si>
  <si>
    <t>743621110</t>
  </si>
  <si>
    <t>Montáž drát nebo lano hromosvodné svodové D do 10 mm s podpěrou</t>
  </si>
  <si>
    <t>16</t>
  </si>
  <si>
    <t>VV</t>
  </si>
  <si>
    <t>10+10+10+7</t>
  </si>
  <si>
    <t>Součet</t>
  </si>
  <si>
    <t>M</t>
  </si>
  <si>
    <t>354410770</t>
  </si>
  <si>
    <t>drát průměr 8 mm AlMgSi</t>
  </si>
  <si>
    <t>kg</t>
  </si>
  <si>
    <t>32</t>
  </si>
  <si>
    <t>8</t>
  </si>
  <si>
    <t>Poznámka k položce:
Hmotnost: 0,135 kg/m</t>
  </si>
  <si>
    <t>354411550.M01</t>
  </si>
  <si>
    <t>podpěra hromosvodového drátu na střechu typ PV 15a</t>
  </si>
  <si>
    <t>kus</t>
  </si>
  <si>
    <t>10</t>
  </si>
  <si>
    <t>354411550.M02</t>
  </si>
  <si>
    <t>podpěra hromosvodového drátu do zdi; typ PV 1p plast</t>
  </si>
  <si>
    <t>12</t>
  </si>
  <si>
    <t>Poznámka k položce:
např. http://www.elektro-svitidla.com/hromosvod-podpera-pv-1p-55-plast-vedeni-do-zdi-ean954235-skup210.php"</t>
  </si>
  <si>
    <t>7</t>
  </si>
  <si>
    <t>743611111</t>
  </si>
  <si>
    <t>Montáž vodič uzemňovací FeZn pásek D do 120 mm2 na povrchu</t>
  </si>
  <si>
    <t>14</t>
  </si>
  <si>
    <t>354420620</t>
  </si>
  <si>
    <t>pás zemnící 30 x 4 mm FeZn</t>
  </si>
  <si>
    <t>42</t>
  </si>
  <si>
    <t>9</t>
  </si>
  <si>
    <t>354420640.M01</t>
  </si>
  <si>
    <t>pás zemnící  HOP a OP FeZn</t>
  </si>
  <si>
    <t>18</t>
  </si>
  <si>
    <t>743622100</t>
  </si>
  <si>
    <t>Montáž svorka hromosvodná typ SS, SR 03 se 2 šrouby</t>
  </si>
  <si>
    <t>20</t>
  </si>
  <si>
    <t>11</t>
  </si>
  <si>
    <t>354419050</t>
  </si>
  <si>
    <t>svorka připojovací SOc k připojení okapových žlabů</t>
  </si>
  <si>
    <t>22</t>
  </si>
  <si>
    <t>354418850</t>
  </si>
  <si>
    <t>svorka spojovací SS pro lano D8-10 mm</t>
  </si>
  <si>
    <t>24</t>
  </si>
  <si>
    <t>13</t>
  </si>
  <si>
    <t>354419860</t>
  </si>
  <si>
    <t>svorka odbočovací a spojovací SR 2a pro pásek 30x4 mm    FeZn</t>
  </si>
  <si>
    <t>26</t>
  </si>
  <si>
    <t>354419960</t>
  </si>
  <si>
    <t>svorka odbočovací a spojovací SR 3a pro spojování kruhových a páskových vodičů    FeZn</t>
  </si>
  <si>
    <t>28</t>
  </si>
  <si>
    <t>743622200</t>
  </si>
  <si>
    <t>Montáž svorka hromosvodná typ ST, SJ, SK, SZ, SR01, 02 se 3 šrouby</t>
  </si>
  <si>
    <t>30</t>
  </si>
  <si>
    <t>354419250</t>
  </si>
  <si>
    <t>svorka zkušební SZ pro lano D6-12 mm   FeZn</t>
  </si>
  <si>
    <t>17</t>
  </si>
  <si>
    <t>743624110</t>
  </si>
  <si>
    <t>Montáž vedení hromosvodné-úhelník nebo trubka s držáky do zdiva</t>
  </si>
  <si>
    <t>34</t>
  </si>
  <si>
    <t>354418310</t>
  </si>
  <si>
    <t>úhelník ochranný OU 2.0 na ochranu svodu 2 m</t>
  </si>
  <si>
    <t>36</t>
  </si>
  <si>
    <t>19</t>
  </si>
  <si>
    <t>743624300</t>
  </si>
  <si>
    <t>Montáž vedení hromosvodné-tvarování prvku</t>
  </si>
  <si>
    <t>38</t>
  </si>
  <si>
    <t>743629300</t>
  </si>
  <si>
    <t>Montáž vedení hromosvodné-štítek k označení svodu</t>
  </si>
  <si>
    <t>40</t>
  </si>
  <si>
    <t>354421100</t>
  </si>
  <si>
    <t>štítek plastový č. 31 -  čísla svodů</t>
  </si>
  <si>
    <t>743631501.R01</t>
  </si>
  <si>
    <t>Montáž tyč jímací délky do 3 m na střechu</t>
  </si>
  <si>
    <t>44</t>
  </si>
  <si>
    <t>23</t>
  </si>
  <si>
    <t>354410550.AAA</t>
  </si>
  <si>
    <t>tyč jímací s kovaným hrotem JK 1,0 1000 mm FeZn</t>
  </si>
  <si>
    <t>46</t>
  </si>
  <si>
    <t>02 - Trafostanice</t>
  </si>
  <si>
    <t>HSV - Práce a dodávky HSV</t>
  </si>
  <si>
    <t xml:space="preserve">    6 - Úpravy povrchů, podlahy a osazování výplní</t>
  </si>
  <si>
    <t xml:space="preserve">    742 - Elektromontáže - rozvodný systém</t>
  </si>
  <si>
    <t xml:space="preserve">    751 - Vzduchotechnika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</si>
  <si>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</si>
  <si>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</si>
  <si>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</si>
  <si>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</si>
  <si>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</si>
  <si>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</si>
  <si>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HSV</t>
  </si>
  <si>
    <t>Práce a dodávky HSV</t>
  </si>
  <si>
    <t>Úpravy povrchů, podlahy a osazování výplní</t>
  </si>
  <si>
    <t>636624231</t>
  </si>
  <si>
    <t>Podlaha z hladkých desek z recyklované pryže tl 15 mm černá lepená celoplošně na vyrovnaný podklad</t>
  </si>
  <si>
    <t>m2</t>
  </si>
  <si>
    <t>-835090833</t>
  </si>
  <si>
    <t>742</t>
  </si>
  <si>
    <t>Elektromontáže - rozvodný systém</t>
  </si>
  <si>
    <t>742263100</t>
  </si>
  <si>
    <t>Montáž rozváděčů pro dozorny a velíny - skříň svorkovnicová</t>
  </si>
  <si>
    <t>7+1</t>
  </si>
  <si>
    <t>51091055.M01</t>
  </si>
  <si>
    <t>skříň svorkovnicová IP66 pro připojení kabelů do průměru 35 mm2</t>
  </si>
  <si>
    <t>51091055.M02</t>
  </si>
  <si>
    <t>skříň svorkovnicová IP66 pro připojení kabelů do průměru 70 mm2</t>
  </si>
  <si>
    <t>751</t>
  </si>
  <si>
    <t>Vzduchotechnika</t>
  </si>
  <si>
    <t>751111011</t>
  </si>
  <si>
    <t>Mtž vent ax ntl nástěnného základního D do 100 mm</t>
  </si>
  <si>
    <t>429141020</t>
  </si>
  <si>
    <t>ventilátor axiální do potrubí, 100  IP44 230 V s doběhem</t>
  </si>
  <si>
    <t>Poznámka k položce:
Odvod teplého vzduchu z trafostanice</t>
  </si>
  <si>
    <t>767</t>
  </si>
  <si>
    <t>Konstrukce zámečnické</t>
  </si>
  <si>
    <t>767590115.R01</t>
  </si>
  <si>
    <t>Montáž podlahového roštu svařovaného</t>
  </si>
  <si>
    <t>138921101.M01</t>
  </si>
  <si>
    <t>plech  s rybinovým povrchem tl. 4 mm</t>
  </si>
  <si>
    <t>22.040*1,15</t>
  </si>
  <si>
    <t>783</t>
  </si>
  <si>
    <t>Dokončovací práce - nátěry</t>
  </si>
  <si>
    <t>783291001</t>
  </si>
  <si>
    <t>Nátěry asfaltovým lakem kovových doplňkových konstrukcí jednonásobné</t>
  </si>
  <si>
    <t>Práce a dodávky M</t>
  </si>
  <si>
    <t>21-M</t>
  </si>
  <si>
    <t>Elektromontáže</t>
  </si>
  <si>
    <t>210020131</t>
  </si>
  <si>
    <t>Montáž roštů a lávek typových ostatních šířky do 200 mm</t>
  </si>
  <si>
    <t>64</t>
  </si>
  <si>
    <t>345751525.M01</t>
  </si>
  <si>
    <t>žlab kabelový   žebřík š. 150 mm</t>
  </si>
  <si>
    <t>256</t>
  </si>
  <si>
    <t>Poznámka k položce:
Kablový žebřík pro kabely trafostanice</t>
  </si>
  <si>
    <t>210021181.R01</t>
  </si>
  <si>
    <t>Montáž a dodávky VN skříňové rozvodny 22 kV složené z pole přívodu, měření a vývodu</t>
  </si>
  <si>
    <t>" přesná specifikace VN rozvodny dle PD"</t>
  </si>
  <si>
    <t>210021181.R02</t>
  </si>
  <si>
    <t>Montáž a dodávky NN skříňové rozvodny pro vyvedení výkonu z transformátoru 400 kVA</t>
  </si>
  <si>
    <t>210075241.R01</t>
  </si>
  <si>
    <t>Montáž a dodávka přípojnice  HOP</t>
  </si>
  <si>
    <t>210075248</t>
  </si>
  <si>
    <t>Montáž a dodávka  transformátoru VN/NN 22/0,4 kV, olejový, hermetizovaný,  400 kVA</t>
  </si>
  <si>
    <t>Poznámka k položce:
Olejový transformátor VN/NN 22/0,4 kV, 400 kVA, vybaven ochranami a čidly dle standardů distributora</t>
  </si>
  <si>
    <t>210101237</t>
  </si>
  <si>
    <t>Propojení kabelů celoplastových spojkou do 1 kV venkovní smršťovací SVCZ 1až5 do 3x185+90až240+120</t>
  </si>
  <si>
    <t>1252407175</t>
  </si>
  <si>
    <t>341132410.AAA</t>
  </si>
  <si>
    <t>kabelová spojka NN pro kabel 3x240+120 včetně lisovacích a smštitelných trubiček</t>
  </si>
  <si>
    <t>110</t>
  </si>
  <si>
    <t>210190023.R03</t>
  </si>
  <si>
    <t>Kiosková trafostanice, prefabrikovaná včetně průchodek VN i NN, těsnicích vík, pomocných konstrukcí pro rozváděče VN a NN a tlumičů vibrací</t>
  </si>
  <si>
    <t>48</t>
  </si>
  <si>
    <t>210190023.R04</t>
  </si>
  <si>
    <t>Skříň měření USM s optoděličem</t>
  </si>
  <si>
    <t>50</t>
  </si>
  <si>
    <t>" přesná specifikace měření spotřeby el. E dle příloh PD"</t>
  </si>
  <si>
    <t>210140201</t>
  </si>
  <si>
    <t>Montáž a zapojení kompletů jednotlačítkových ovladačů</t>
  </si>
  <si>
    <t>52</t>
  </si>
  <si>
    <t>345355150</t>
  </si>
  <si>
    <t>spínač jednopólový 10A  bílý</t>
  </si>
  <si>
    <t>54</t>
  </si>
  <si>
    <t>210200040.R01</t>
  </si>
  <si>
    <t>Montáž svítidel  - osvětlení nástěnné nouzové do průmyslových prostor</t>
  </si>
  <si>
    <t>56</t>
  </si>
  <si>
    <t>348381000</t>
  </si>
  <si>
    <t>svítidlo nouzové osvětlení,  1x18W, 1h s krytem</t>
  </si>
  <si>
    <t>58</t>
  </si>
  <si>
    <t>210201069</t>
  </si>
  <si>
    <t>Montáž svítidel zářivkových průmyslových stropních přisazených 1 zdroj s krytem</t>
  </si>
  <si>
    <t>60</t>
  </si>
  <si>
    <t>25</t>
  </si>
  <si>
    <t>348144110.M01</t>
  </si>
  <si>
    <t>svítidlo průmyslové stropní přisazené zářivkové  2x36W</t>
  </si>
  <si>
    <t>62</t>
  </si>
  <si>
    <t>210800005</t>
  </si>
  <si>
    <t>Montáž měděných vodičů CYY 10 mm2 pod omítku ve stěně</t>
  </si>
  <si>
    <t>27</t>
  </si>
  <si>
    <t>341408460</t>
  </si>
  <si>
    <t>vodič izolovaný s Cu jádrem H07V-R 10 mm2 - zž</t>
  </si>
  <si>
    <t>66</t>
  </si>
  <si>
    <t>210800105</t>
  </si>
  <si>
    <t>Montáž měděných kabelů CYKY,CYBY,CYMY,NYM,CYKYLS,CYKYLo 3x1,5 mm2 uložených pod omítku ve stěně</t>
  </si>
  <si>
    <t>68</t>
  </si>
  <si>
    <t>29</t>
  </si>
  <si>
    <t>341110300</t>
  </si>
  <si>
    <t>kabel silový s Cu jádrem CYKY - J 3x1,5 mm2</t>
  </si>
  <si>
    <t>70</t>
  </si>
  <si>
    <t>210800109</t>
  </si>
  <si>
    <t>Montáž měděných kabelů CYKY,CYBY,CYMY,NYM,CYKYLS,CYKYLo 4x1,5 mm2 uložených pod omítku ve stěně</t>
  </si>
  <si>
    <t>72</t>
  </si>
  <si>
    <t>31</t>
  </si>
  <si>
    <t>341110600</t>
  </si>
  <si>
    <t>kabel silový s Cu jádrem CYKY- J 4x1,5 mm2</t>
  </si>
  <si>
    <t>74</t>
  </si>
  <si>
    <t>210800115</t>
  </si>
  <si>
    <t>Montáž měděných kabelů CYKY,CYBY,CYMY,NYM,CYKYLS,CYKYLo 5x1,5 mm2 uložených pod omítku ve stěně</t>
  </si>
  <si>
    <t>76</t>
  </si>
  <si>
    <t>33</t>
  </si>
  <si>
    <t>341110900</t>
  </si>
  <si>
    <t>kabel silový s Cu jádrem CYKY - J 5x1,5 mm2</t>
  </si>
  <si>
    <t>78</t>
  </si>
  <si>
    <t>210800116</t>
  </si>
  <si>
    <t>Montáž měděných kabelů CYKY,CYBY,CYMY,NYM,CYKYLS,CYKYLo 5x2,5 mm2 uložených pod omítku ve stěně</t>
  </si>
  <si>
    <t>80</t>
  </si>
  <si>
    <t>35</t>
  </si>
  <si>
    <t>341110940</t>
  </si>
  <si>
    <t>kabel silový s Cu jádrem CYKY 5x2,5 mm2</t>
  </si>
  <si>
    <t>82</t>
  </si>
  <si>
    <t>210900534</t>
  </si>
  <si>
    <t>Montáž hliníkových vodičů AY 240 mm2 volně uložených</t>
  </si>
  <si>
    <t>-1234570501</t>
  </si>
  <si>
    <t>37</t>
  </si>
  <si>
    <t>210901098</t>
  </si>
  <si>
    <t>Montáž hliníkových kabelů AYKY, AMCMK, TFSP, NAYY-J-RE(-O-SM) 1kV 3x240+120 mm2 pevně uložených</t>
  </si>
  <si>
    <t>-305280430</t>
  </si>
  <si>
    <t>341132410</t>
  </si>
  <si>
    <t>kabel silový s Al jádrem 1-AYKY 3x240+120 mm2</t>
  </si>
  <si>
    <t>1116613441</t>
  </si>
  <si>
    <t>39</t>
  </si>
  <si>
    <t>210930111</t>
  </si>
  <si>
    <t>Montáž hliníkových kabelů AXEKCY 22 kV 1x70 mm2 pevně uložených</t>
  </si>
  <si>
    <t>88</t>
  </si>
  <si>
    <t>341150540</t>
  </si>
  <si>
    <t>kabel 22-CXECY 1x35/16</t>
  </si>
  <si>
    <t>90</t>
  </si>
  <si>
    <t>41</t>
  </si>
  <si>
    <t>210102021.R01</t>
  </si>
  <si>
    <t>Montáž kabelového oka, šroubovacího na VN rozvod</t>
  </si>
  <si>
    <t>92</t>
  </si>
  <si>
    <t>345675001.M01</t>
  </si>
  <si>
    <t>kabelové oko šroubovací na příslušný rozvod VN</t>
  </si>
  <si>
    <t>94</t>
  </si>
  <si>
    <t>43</t>
  </si>
  <si>
    <t>210222120.R01</t>
  </si>
  <si>
    <t>Montáž VN konektoru kabeláže</t>
  </si>
  <si>
    <t>96</t>
  </si>
  <si>
    <t>345001005.M01</t>
  </si>
  <si>
    <t>konektor VN kabelů 22 kV</t>
  </si>
  <si>
    <t>ks</t>
  </si>
  <si>
    <t>98</t>
  </si>
  <si>
    <t>45</t>
  </si>
  <si>
    <t>222015001.R01</t>
  </si>
  <si>
    <t>Montáž VN koncovky</t>
  </si>
  <si>
    <t>100</t>
  </si>
  <si>
    <t>345151500.M01</t>
  </si>
  <si>
    <t>koncovka vnitřní VN 22 kV</t>
  </si>
  <si>
    <t>102</t>
  </si>
  <si>
    <t>47</t>
  </si>
  <si>
    <t>210900060.M01</t>
  </si>
  <si>
    <t>Montáž hliníkových jednožilových kabelů AYY 750 V 240 mm2</t>
  </si>
  <si>
    <t>104</t>
  </si>
  <si>
    <t>341132410.M01</t>
  </si>
  <si>
    <t>kabel silový s Al jádrem 1-AYKY 4x240 mm2</t>
  </si>
  <si>
    <t>106</t>
  </si>
  <si>
    <t>49</t>
  </si>
  <si>
    <t>945001001.R01</t>
  </si>
  <si>
    <t>Rozebrání stávajícího kabelového kolektoru</t>
  </si>
  <si>
    <t>128</t>
  </si>
  <si>
    <t>947001001.R01</t>
  </si>
  <si>
    <t>Zapravení krytu stávajícího kabelového kolektoru</t>
  </si>
  <si>
    <t>130</t>
  </si>
  <si>
    <t>22-M</t>
  </si>
  <si>
    <t>Montáže technologických zařízení pro dopravní stavby</t>
  </si>
  <si>
    <t>51</t>
  </si>
  <si>
    <t>220111881.R1</t>
  </si>
  <si>
    <t>Uzemnění transformátorové nebo přístrojové skříně  včetně dodávky</t>
  </si>
  <si>
    <t>124</t>
  </si>
  <si>
    <t>Poznámka k položce:
Uzemnění VN a NN rozvodny a transformátoru - na stěnu se v kabel.prostoru přichytí pásek FeZn 30x4 mm a přes zkušební svorky se připevní ke stávající zemnicí soustavě,</t>
  </si>
  <si>
    <t>HZS</t>
  </si>
  <si>
    <t>Hodinové zúčtovací sazby</t>
  </si>
  <si>
    <t>HZS2491</t>
  </si>
  <si>
    <t>Hodinová zúčtovací sazba dělník zednických výpomocí</t>
  </si>
  <si>
    <t>hod</t>
  </si>
  <si>
    <t>512</t>
  </si>
  <si>
    <t>-1590252023</t>
  </si>
  <si>
    <t>53</t>
  </si>
  <si>
    <t>HZS2492</t>
  </si>
  <si>
    <t>Hodinová zúčtovací sazba pomocný dělník PSV</t>
  </si>
  <si>
    <t>2008157625</t>
  </si>
  <si>
    <t>HZS3132</t>
  </si>
  <si>
    <t>Hodinová zúčtovací sazba elektromontér VN a VVN odborný</t>
  </si>
  <si>
    <t>126</t>
  </si>
  <si>
    <t>Poznámka k položce:
Připojení na venkovní VN vedení, připojení VN rozvodny a VN strany transformátoru</t>
  </si>
  <si>
    <t>03 - Zemní práce</t>
  </si>
  <si>
    <t xml:space="preserve">    1 - Zemní práce</t>
  </si>
  <si>
    <t xml:space="preserve">    5 - Komunikace pozemní</t>
  </si>
  <si>
    <t>111212215</t>
  </si>
  <si>
    <t>Odstranění nevhodných dřevin do 500 m2 výšky do 1m s odstraněním pařezů v rovině nebo svahu 1:5</t>
  </si>
  <si>
    <t>-623019489</t>
  </si>
  <si>
    <t>122201102</t>
  </si>
  <si>
    <t>Odkopávky a prokopávky nezapažené v hornině tř. 3 objem do 1000 m3</t>
  </si>
  <si>
    <t>m3</t>
  </si>
  <si>
    <t>-1171239137</t>
  </si>
  <si>
    <t>18*10*2,5/2</t>
  </si>
  <si>
    <t>162401102</t>
  </si>
  <si>
    <t>Vodorovné přemístění do 2000 m výkopku/sypaniny z horniny tř. 1 až 4</t>
  </si>
  <si>
    <t>-1523604897</t>
  </si>
  <si>
    <t>181202305</t>
  </si>
  <si>
    <t>Úprava pláně na násypech se zhutněním</t>
  </si>
  <si>
    <t>866540669</t>
  </si>
  <si>
    <t>18*4</t>
  </si>
  <si>
    <t>181951102</t>
  </si>
  <si>
    <t>Úprava pláně v hornině tř. 1 až 4 se zhutněním</t>
  </si>
  <si>
    <t>-668414150</t>
  </si>
  <si>
    <t>Komunikace pozemní</t>
  </si>
  <si>
    <t>564671111</t>
  </si>
  <si>
    <t>Podklad z kameniva hrubého drceného vel. 63-125 mm tl 250 mm</t>
  </si>
  <si>
    <t>-1598709870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</si>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</sst>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39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23" t="s">
        <v>8</v>
      </c>
      <c r="BT2" s="23" t="s">
        <v>9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 x14ac:dyDescent="0.3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 x14ac:dyDescent="0.3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74" t="s">
        <v>16</v>
      </c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28"/>
      <c r="AQ5" s="30"/>
      <c r="BE5" s="372" t="s">
        <v>17</v>
      </c>
      <c r="BS5" s="23" t="s">
        <v>8</v>
      </c>
    </row>
    <row r="6" spans="1:74" ht="36.950000000000003" customHeight="1" x14ac:dyDescent="0.3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76" t="s">
        <v>19</v>
      </c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28"/>
      <c r="AQ6" s="30"/>
      <c r="BE6" s="373"/>
      <c r="BS6" s="23" t="s">
        <v>8</v>
      </c>
    </row>
    <row r="7" spans="1:74" ht="14.45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73"/>
      <c r="BS7" s="23" t="s">
        <v>8</v>
      </c>
    </row>
    <row r="8" spans="1:74" ht="14.45" customHeight="1" x14ac:dyDescent="0.3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73"/>
      <c r="BS8" s="23" t="s">
        <v>8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73"/>
      <c r="BS9" s="23" t="s">
        <v>8</v>
      </c>
    </row>
    <row r="10" spans="1:74" ht="14.45" customHeight="1" x14ac:dyDescent="0.3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73"/>
      <c r="BS10" s="23" t="s">
        <v>8</v>
      </c>
    </row>
    <row r="11" spans="1:74" ht="18.399999999999999" customHeight="1" x14ac:dyDescent="0.3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73"/>
      <c r="BS11" s="23" t="s">
        <v>8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73"/>
      <c r="BS12" s="23" t="s">
        <v>8</v>
      </c>
    </row>
    <row r="13" spans="1:74" ht="14.45" customHeight="1" x14ac:dyDescent="0.3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73"/>
      <c r="BS13" s="23" t="s">
        <v>8</v>
      </c>
    </row>
    <row r="14" spans="1:74" ht="15" x14ac:dyDescent="0.3">
      <c r="B14" s="27"/>
      <c r="C14" s="28"/>
      <c r="D14" s="28"/>
      <c r="E14" s="377" t="s">
        <v>32</v>
      </c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73"/>
      <c r="BS14" s="23" t="s">
        <v>8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73"/>
      <c r="BS15" s="23" t="s">
        <v>6</v>
      </c>
    </row>
    <row r="16" spans="1:74" ht="14.45" customHeight="1" x14ac:dyDescent="0.3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73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73"/>
      <c r="BS17" s="23" t="s">
        <v>34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73"/>
      <c r="BS18" s="23" t="s">
        <v>8</v>
      </c>
    </row>
    <row r="19" spans="2:71" ht="14.45" customHeight="1" x14ac:dyDescent="0.3">
      <c r="B19" s="27"/>
      <c r="C19" s="28"/>
      <c r="D19" s="36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73"/>
      <c r="BS19" s="23" t="s">
        <v>8</v>
      </c>
    </row>
    <row r="20" spans="2:71" ht="22.5" customHeight="1" x14ac:dyDescent="0.3">
      <c r="B20" s="27"/>
      <c r="C20" s="28"/>
      <c r="D20" s="28"/>
      <c r="E20" s="379" t="s">
        <v>21</v>
      </c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  <c r="AC20" s="379"/>
      <c r="AD20" s="379"/>
      <c r="AE20" s="379"/>
      <c r="AF20" s="379"/>
      <c r="AG20" s="379"/>
      <c r="AH20" s="379"/>
      <c r="AI20" s="379"/>
      <c r="AJ20" s="379"/>
      <c r="AK20" s="379"/>
      <c r="AL20" s="379"/>
      <c r="AM20" s="379"/>
      <c r="AN20" s="379"/>
      <c r="AO20" s="28"/>
      <c r="AP20" s="28"/>
      <c r="AQ20" s="30"/>
      <c r="BE20" s="373"/>
      <c r="BS20" s="23" t="s">
        <v>34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73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73"/>
    </row>
    <row r="23" spans="2:71" s="1" customFormat="1" ht="25.9" customHeight="1" x14ac:dyDescent="0.3">
      <c r="B23" s="40"/>
      <c r="C23" s="41"/>
      <c r="D23" s="42" t="s">
        <v>36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80">
        <f>ROUND(AG51,2)</f>
        <v>0</v>
      </c>
      <c r="AL23" s="381"/>
      <c r="AM23" s="381"/>
      <c r="AN23" s="381"/>
      <c r="AO23" s="381"/>
      <c r="AP23" s="41"/>
      <c r="AQ23" s="44"/>
      <c r="BE23" s="373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73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82" t="s">
        <v>37</v>
      </c>
      <c r="M25" s="382"/>
      <c r="N25" s="382"/>
      <c r="O25" s="382"/>
      <c r="P25" s="41"/>
      <c r="Q25" s="41"/>
      <c r="R25" s="41"/>
      <c r="S25" s="41"/>
      <c r="T25" s="41"/>
      <c r="U25" s="41"/>
      <c r="V25" s="41"/>
      <c r="W25" s="382" t="s">
        <v>38</v>
      </c>
      <c r="X25" s="382"/>
      <c r="Y25" s="382"/>
      <c r="Z25" s="382"/>
      <c r="AA25" s="382"/>
      <c r="AB25" s="382"/>
      <c r="AC25" s="382"/>
      <c r="AD25" s="382"/>
      <c r="AE25" s="382"/>
      <c r="AF25" s="41"/>
      <c r="AG25" s="41"/>
      <c r="AH25" s="41"/>
      <c r="AI25" s="41"/>
      <c r="AJ25" s="41"/>
      <c r="AK25" s="382" t="s">
        <v>39</v>
      </c>
      <c r="AL25" s="382"/>
      <c r="AM25" s="382"/>
      <c r="AN25" s="382"/>
      <c r="AO25" s="382"/>
      <c r="AP25" s="41"/>
      <c r="AQ25" s="44"/>
      <c r="BE25" s="373"/>
    </row>
    <row r="26" spans="2:71" s="2" customFormat="1" ht="14.45" customHeight="1" x14ac:dyDescent="0.3">
      <c r="B26" s="46"/>
      <c r="C26" s="47"/>
      <c r="D26" s="48" t="s">
        <v>40</v>
      </c>
      <c r="E26" s="47"/>
      <c r="F26" s="48" t="s">
        <v>41</v>
      </c>
      <c r="G26" s="47"/>
      <c r="H26" s="47"/>
      <c r="I26" s="47"/>
      <c r="J26" s="47"/>
      <c r="K26" s="47"/>
      <c r="L26" s="365">
        <v>0.21</v>
      </c>
      <c r="M26" s="366"/>
      <c r="N26" s="366"/>
      <c r="O26" s="366"/>
      <c r="P26" s="47"/>
      <c r="Q26" s="47"/>
      <c r="R26" s="47"/>
      <c r="S26" s="47"/>
      <c r="T26" s="47"/>
      <c r="U26" s="47"/>
      <c r="V26" s="47"/>
      <c r="W26" s="367">
        <f>ROUND(AZ51,2)</f>
        <v>0</v>
      </c>
      <c r="X26" s="366"/>
      <c r="Y26" s="366"/>
      <c r="Z26" s="366"/>
      <c r="AA26" s="366"/>
      <c r="AB26" s="366"/>
      <c r="AC26" s="366"/>
      <c r="AD26" s="366"/>
      <c r="AE26" s="366"/>
      <c r="AF26" s="47"/>
      <c r="AG26" s="47"/>
      <c r="AH26" s="47"/>
      <c r="AI26" s="47"/>
      <c r="AJ26" s="47"/>
      <c r="AK26" s="367">
        <f>ROUND(AV51,2)</f>
        <v>0</v>
      </c>
      <c r="AL26" s="366"/>
      <c r="AM26" s="366"/>
      <c r="AN26" s="366"/>
      <c r="AO26" s="366"/>
      <c r="AP26" s="47"/>
      <c r="AQ26" s="49"/>
      <c r="BE26" s="373"/>
    </row>
    <row r="27" spans="2:71" s="2" customFormat="1" ht="14.45" customHeight="1" x14ac:dyDescent="0.3">
      <c r="B27" s="46"/>
      <c r="C27" s="47"/>
      <c r="D27" s="47"/>
      <c r="E27" s="47"/>
      <c r="F27" s="48" t="s">
        <v>42</v>
      </c>
      <c r="G27" s="47"/>
      <c r="H27" s="47"/>
      <c r="I27" s="47"/>
      <c r="J27" s="47"/>
      <c r="K27" s="47"/>
      <c r="L27" s="365">
        <v>0.15</v>
      </c>
      <c r="M27" s="366"/>
      <c r="N27" s="366"/>
      <c r="O27" s="366"/>
      <c r="P27" s="47"/>
      <c r="Q27" s="47"/>
      <c r="R27" s="47"/>
      <c r="S27" s="47"/>
      <c r="T27" s="47"/>
      <c r="U27" s="47"/>
      <c r="V27" s="47"/>
      <c r="W27" s="367">
        <f>ROUND(BA51,2)</f>
        <v>0</v>
      </c>
      <c r="X27" s="366"/>
      <c r="Y27" s="366"/>
      <c r="Z27" s="366"/>
      <c r="AA27" s="366"/>
      <c r="AB27" s="366"/>
      <c r="AC27" s="366"/>
      <c r="AD27" s="366"/>
      <c r="AE27" s="366"/>
      <c r="AF27" s="47"/>
      <c r="AG27" s="47"/>
      <c r="AH27" s="47"/>
      <c r="AI27" s="47"/>
      <c r="AJ27" s="47"/>
      <c r="AK27" s="367">
        <f>ROUND(AW51,2)</f>
        <v>0</v>
      </c>
      <c r="AL27" s="366"/>
      <c r="AM27" s="366"/>
      <c r="AN27" s="366"/>
      <c r="AO27" s="366"/>
      <c r="AP27" s="47"/>
      <c r="AQ27" s="49"/>
      <c r="BE27" s="373"/>
    </row>
    <row r="28" spans="2:71" s="2" customFormat="1" ht="14.45" hidden="1" customHeight="1" x14ac:dyDescent="0.3">
      <c r="B28" s="46"/>
      <c r="C28" s="47"/>
      <c r="D28" s="47"/>
      <c r="E28" s="47"/>
      <c r="F28" s="48" t="s">
        <v>43</v>
      </c>
      <c r="G28" s="47"/>
      <c r="H28" s="47"/>
      <c r="I28" s="47"/>
      <c r="J28" s="47"/>
      <c r="K28" s="47"/>
      <c r="L28" s="365">
        <v>0.21</v>
      </c>
      <c r="M28" s="366"/>
      <c r="N28" s="366"/>
      <c r="O28" s="366"/>
      <c r="P28" s="47"/>
      <c r="Q28" s="47"/>
      <c r="R28" s="47"/>
      <c r="S28" s="47"/>
      <c r="T28" s="47"/>
      <c r="U28" s="47"/>
      <c r="V28" s="47"/>
      <c r="W28" s="367">
        <f>ROUND(BB51,2)</f>
        <v>0</v>
      </c>
      <c r="X28" s="366"/>
      <c r="Y28" s="366"/>
      <c r="Z28" s="366"/>
      <c r="AA28" s="366"/>
      <c r="AB28" s="366"/>
      <c r="AC28" s="366"/>
      <c r="AD28" s="366"/>
      <c r="AE28" s="366"/>
      <c r="AF28" s="47"/>
      <c r="AG28" s="47"/>
      <c r="AH28" s="47"/>
      <c r="AI28" s="47"/>
      <c r="AJ28" s="47"/>
      <c r="AK28" s="367">
        <v>0</v>
      </c>
      <c r="AL28" s="366"/>
      <c r="AM28" s="366"/>
      <c r="AN28" s="366"/>
      <c r="AO28" s="366"/>
      <c r="AP28" s="47"/>
      <c r="AQ28" s="49"/>
      <c r="BE28" s="373"/>
    </row>
    <row r="29" spans="2:71" s="2" customFormat="1" ht="14.45" hidden="1" customHeight="1" x14ac:dyDescent="0.3">
      <c r="B29" s="46"/>
      <c r="C29" s="47"/>
      <c r="D29" s="47"/>
      <c r="E29" s="47"/>
      <c r="F29" s="48" t="s">
        <v>44</v>
      </c>
      <c r="G29" s="47"/>
      <c r="H29" s="47"/>
      <c r="I29" s="47"/>
      <c r="J29" s="47"/>
      <c r="K29" s="47"/>
      <c r="L29" s="365">
        <v>0.15</v>
      </c>
      <c r="M29" s="366"/>
      <c r="N29" s="366"/>
      <c r="O29" s="366"/>
      <c r="P29" s="47"/>
      <c r="Q29" s="47"/>
      <c r="R29" s="47"/>
      <c r="S29" s="47"/>
      <c r="T29" s="47"/>
      <c r="U29" s="47"/>
      <c r="V29" s="47"/>
      <c r="W29" s="367">
        <f>ROUND(BC51,2)</f>
        <v>0</v>
      </c>
      <c r="X29" s="366"/>
      <c r="Y29" s="366"/>
      <c r="Z29" s="366"/>
      <c r="AA29" s="366"/>
      <c r="AB29" s="366"/>
      <c r="AC29" s="366"/>
      <c r="AD29" s="366"/>
      <c r="AE29" s="366"/>
      <c r="AF29" s="47"/>
      <c r="AG29" s="47"/>
      <c r="AH29" s="47"/>
      <c r="AI29" s="47"/>
      <c r="AJ29" s="47"/>
      <c r="AK29" s="367">
        <v>0</v>
      </c>
      <c r="AL29" s="366"/>
      <c r="AM29" s="366"/>
      <c r="AN29" s="366"/>
      <c r="AO29" s="366"/>
      <c r="AP29" s="47"/>
      <c r="AQ29" s="49"/>
      <c r="BE29" s="373"/>
    </row>
    <row r="30" spans="2:71" s="2" customFormat="1" ht="14.45" hidden="1" customHeight="1" x14ac:dyDescent="0.3">
      <c r="B30" s="46"/>
      <c r="C30" s="47"/>
      <c r="D30" s="47"/>
      <c r="E30" s="47"/>
      <c r="F30" s="48" t="s">
        <v>45</v>
      </c>
      <c r="G30" s="47"/>
      <c r="H30" s="47"/>
      <c r="I30" s="47"/>
      <c r="J30" s="47"/>
      <c r="K30" s="47"/>
      <c r="L30" s="365">
        <v>0</v>
      </c>
      <c r="M30" s="366"/>
      <c r="N30" s="366"/>
      <c r="O30" s="366"/>
      <c r="P30" s="47"/>
      <c r="Q30" s="47"/>
      <c r="R30" s="47"/>
      <c r="S30" s="47"/>
      <c r="T30" s="47"/>
      <c r="U30" s="47"/>
      <c r="V30" s="47"/>
      <c r="W30" s="367">
        <f>ROUND(BD51,2)</f>
        <v>0</v>
      </c>
      <c r="X30" s="366"/>
      <c r="Y30" s="366"/>
      <c r="Z30" s="366"/>
      <c r="AA30" s="366"/>
      <c r="AB30" s="366"/>
      <c r="AC30" s="366"/>
      <c r="AD30" s="366"/>
      <c r="AE30" s="366"/>
      <c r="AF30" s="47"/>
      <c r="AG30" s="47"/>
      <c r="AH30" s="47"/>
      <c r="AI30" s="47"/>
      <c r="AJ30" s="47"/>
      <c r="AK30" s="367">
        <v>0</v>
      </c>
      <c r="AL30" s="366"/>
      <c r="AM30" s="366"/>
      <c r="AN30" s="366"/>
      <c r="AO30" s="366"/>
      <c r="AP30" s="47"/>
      <c r="AQ30" s="49"/>
      <c r="BE30" s="373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73"/>
    </row>
    <row r="32" spans="2:71" s="1" customFormat="1" ht="25.9" customHeight="1" x14ac:dyDescent="0.3">
      <c r="B32" s="40"/>
      <c r="C32" s="50"/>
      <c r="D32" s="51" t="s">
        <v>46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47</v>
      </c>
      <c r="U32" s="52"/>
      <c r="V32" s="52"/>
      <c r="W32" s="52"/>
      <c r="X32" s="368" t="s">
        <v>48</v>
      </c>
      <c r="Y32" s="369"/>
      <c r="Z32" s="369"/>
      <c r="AA32" s="369"/>
      <c r="AB32" s="369"/>
      <c r="AC32" s="52"/>
      <c r="AD32" s="52"/>
      <c r="AE32" s="52"/>
      <c r="AF32" s="52"/>
      <c r="AG32" s="52"/>
      <c r="AH32" s="52"/>
      <c r="AI32" s="52"/>
      <c r="AJ32" s="52"/>
      <c r="AK32" s="370">
        <f>SUM(AK23:AK30)</f>
        <v>0</v>
      </c>
      <c r="AL32" s="369"/>
      <c r="AM32" s="369"/>
      <c r="AN32" s="369"/>
      <c r="AO32" s="371"/>
      <c r="AP32" s="50"/>
      <c r="AQ32" s="54"/>
      <c r="BE32" s="373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 x14ac:dyDescent="0.3">
      <c r="B39" s="40"/>
      <c r="C39" s="61" t="s">
        <v>49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 x14ac:dyDescent="0.3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 x14ac:dyDescent="0.3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R-O-2017045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 x14ac:dyDescent="0.3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1" t="str">
        <f>K6</f>
        <v>Trafostanice KOVIN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69"/>
      <c r="AQ42" s="69"/>
      <c r="AR42" s="70"/>
    </row>
    <row r="43" spans="2:56" s="1" customFormat="1" ht="6.95" customHeight="1" x14ac:dyDescent="0.3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 x14ac:dyDescent="0.3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3" t="str">
        <f>IF(AN8= "","",AN8)</f>
        <v>26.4.2017</v>
      </c>
      <c r="AN44" s="353"/>
      <c r="AO44" s="62"/>
      <c r="AP44" s="62"/>
      <c r="AQ44" s="62"/>
      <c r="AR44" s="60"/>
    </row>
    <row r="45" spans="2:56" s="1" customFormat="1" ht="6.95" customHeight="1" x14ac:dyDescent="0.3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 x14ac:dyDescent="0.3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KOVIN, družstvo invalidů Hlubočky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4" t="str">
        <f>IF(E17="","",E17)</f>
        <v xml:space="preserve"> </v>
      </c>
      <c r="AN46" s="354"/>
      <c r="AO46" s="354"/>
      <c r="AP46" s="354"/>
      <c r="AQ46" s="62"/>
      <c r="AR46" s="60"/>
      <c r="AS46" s="355" t="s">
        <v>50</v>
      </c>
      <c r="AT46" s="35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 x14ac:dyDescent="0.3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7"/>
      <c r="AT47" s="35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 x14ac:dyDescent="0.3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9"/>
      <c r="AT48" s="36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 x14ac:dyDescent="0.3">
      <c r="B49" s="40"/>
      <c r="C49" s="361" t="s">
        <v>51</v>
      </c>
      <c r="D49" s="362"/>
      <c r="E49" s="362"/>
      <c r="F49" s="362"/>
      <c r="G49" s="362"/>
      <c r="H49" s="78"/>
      <c r="I49" s="363" t="s">
        <v>52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4" t="s">
        <v>53</v>
      </c>
      <c r="AH49" s="362"/>
      <c r="AI49" s="362"/>
      <c r="AJ49" s="362"/>
      <c r="AK49" s="362"/>
      <c r="AL49" s="362"/>
      <c r="AM49" s="362"/>
      <c r="AN49" s="363" t="s">
        <v>54</v>
      </c>
      <c r="AO49" s="362"/>
      <c r="AP49" s="362"/>
      <c r="AQ49" s="79" t="s">
        <v>55</v>
      </c>
      <c r="AR49" s="60"/>
      <c r="AS49" s="80" t="s">
        <v>56</v>
      </c>
      <c r="AT49" s="81" t="s">
        <v>57</v>
      </c>
      <c r="AU49" s="81" t="s">
        <v>58</v>
      </c>
      <c r="AV49" s="81" t="s">
        <v>59</v>
      </c>
      <c r="AW49" s="81" t="s">
        <v>60</v>
      </c>
      <c r="AX49" s="81" t="s">
        <v>61</v>
      </c>
      <c r="AY49" s="81" t="s">
        <v>62</v>
      </c>
      <c r="AZ49" s="81" t="s">
        <v>63</v>
      </c>
      <c r="BA49" s="81" t="s">
        <v>64</v>
      </c>
      <c r="BB49" s="81" t="s">
        <v>65</v>
      </c>
      <c r="BC49" s="81" t="s">
        <v>66</v>
      </c>
      <c r="BD49" s="82" t="s">
        <v>67</v>
      </c>
    </row>
    <row r="50" spans="1:91" s="1" customFormat="1" ht="10.9" customHeight="1" x14ac:dyDescent="0.3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 x14ac:dyDescent="0.3">
      <c r="B51" s="67"/>
      <c r="C51" s="86" t="s">
        <v>68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45">
        <f>ROUND(SUM(AG52:AG55),2)</f>
        <v>0</v>
      </c>
      <c r="AH51" s="345"/>
      <c r="AI51" s="345"/>
      <c r="AJ51" s="345"/>
      <c r="AK51" s="345"/>
      <c r="AL51" s="345"/>
      <c r="AM51" s="345"/>
      <c r="AN51" s="346">
        <f>SUM(AG51,AT51)</f>
        <v>0</v>
      </c>
      <c r="AO51" s="346"/>
      <c r="AP51" s="346"/>
      <c r="AQ51" s="88" t="s">
        <v>21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69</v>
      </c>
      <c r="BT51" s="93" t="s">
        <v>70</v>
      </c>
      <c r="BU51" s="94" t="s">
        <v>71</v>
      </c>
      <c r="BV51" s="93" t="s">
        <v>72</v>
      </c>
      <c r="BW51" s="93" t="s">
        <v>7</v>
      </c>
      <c r="BX51" s="93" t="s">
        <v>73</v>
      </c>
      <c r="CL51" s="93" t="s">
        <v>21</v>
      </c>
    </row>
    <row r="52" spans="1:91" s="5" customFormat="1" ht="22.5" customHeight="1" x14ac:dyDescent="0.3">
      <c r="A52" s="95" t="s">
        <v>74</v>
      </c>
      <c r="B52" s="96"/>
      <c r="C52" s="97"/>
      <c r="D52" s="350" t="s">
        <v>75</v>
      </c>
      <c r="E52" s="350"/>
      <c r="F52" s="350"/>
      <c r="G52" s="350"/>
      <c r="H52" s="350"/>
      <c r="I52" s="98"/>
      <c r="J52" s="350" t="s">
        <v>76</v>
      </c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48">
        <f>'00 - VON '!J27</f>
        <v>0</v>
      </c>
      <c r="AH52" s="349"/>
      <c r="AI52" s="349"/>
      <c r="AJ52" s="349"/>
      <c r="AK52" s="349"/>
      <c r="AL52" s="349"/>
      <c r="AM52" s="349"/>
      <c r="AN52" s="348">
        <f>SUM(AG52,AT52)</f>
        <v>0</v>
      </c>
      <c r="AO52" s="349"/>
      <c r="AP52" s="349"/>
      <c r="AQ52" s="99" t="s">
        <v>77</v>
      </c>
      <c r="AR52" s="100"/>
      <c r="AS52" s="101">
        <v>0</v>
      </c>
      <c r="AT52" s="102">
        <f>ROUND(SUM(AV52:AW52),2)</f>
        <v>0</v>
      </c>
      <c r="AU52" s="103">
        <f>'00 - VON '!P80</f>
        <v>0</v>
      </c>
      <c r="AV52" s="102">
        <f>'00 - VON '!J30</f>
        <v>0</v>
      </c>
      <c r="AW52" s="102">
        <f>'00 - VON '!J31</f>
        <v>0</v>
      </c>
      <c r="AX52" s="102">
        <f>'00 - VON '!J32</f>
        <v>0</v>
      </c>
      <c r="AY52" s="102">
        <f>'00 - VON '!J33</f>
        <v>0</v>
      </c>
      <c r="AZ52" s="102">
        <f>'00 - VON '!F30</f>
        <v>0</v>
      </c>
      <c r="BA52" s="102">
        <f>'00 - VON '!F31</f>
        <v>0</v>
      </c>
      <c r="BB52" s="102">
        <f>'00 - VON '!F32</f>
        <v>0</v>
      </c>
      <c r="BC52" s="102">
        <f>'00 - VON '!F33</f>
        <v>0</v>
      </c>
      <c r="BD52" s="104">
        <f>'00 - VON '!F34</f>
        <v>0</v>
      </c>
      <c r="BT52" s="105" t="s">
        <v>78</v>
      </c>
      <c r="BV52" s="105" t="s">
        <v>72</v>
      </c>
      <c r="BW52" s="105" t="s">
        <v>79</v>
      </c>
      <c r="BX52" s="105" t="s">
        <v>7</v>
      </c>
      <c r="CL52" s="105" t="s">
        <v>21</v>
      </c>
      <c r="CM52" s="105" t="s">
        <v>80</v>
      </c>
    </row>
    <row r="53" spans="1:91" s="5" customFormat="1" ht="22.5" customHeight="1" x14ac:dyDescent="0.3">
      <c r="A53" s="95" t="s">
        <v>74</v>
      </c>
      <c r="B53" s="96"/>
      <c r="C53" s="97"/>
      <c r="D53" s="350" t="s">
        <v>81</v>
      </c>
      <c r="E53" s="350"/>
      <c r="F53" s="350"/>
      <c r="G53" s="350"/>
      <c r="H53" s="350"/>
      <c r="I53" s="98"/>
      <c r="J53" s="350" t="s">
        <v>82</v>
      </c>
      <c r="K53" s="350"/>
      <c r="L53" s="350"/>
      <c r="M53" s="350"/>
      <c r="N53" s="350"/>
      <c r="O53" s="350"/>
      <c r="P53" s="350"/>
      <c r="Q53" s="350"/>
      <c r="R53" s="350"/>
      <c r="S53" s="350"/>
      <c r="T53" s="350"/>
      <c r="U53" s="350"/>
      <c r="V53" s="350"/>
      <c r="W53" s="350"/>
      <c r="X53" s="350"/>
      <c r="Y53" s="350"/>
      <c r="Z53" s="350"/>
      <c r="AA53" s="350"/>
      <c r="AB53" s="350"/>
      <c r="AC53" s="350"/>
      <c r="AD53" s="350"/>
      <c r="AE53" s="350"/>
      <c r="AF53" s="350"/>
      <c r="AG53" s="348">
        <f>'01 - Hromosvod'!J27</f>
        <v>0</v>
      </c>
      <c r="AH53" s="349"/>
      <c r="AI53" s="349"/>
      <c r="AJ53" s="349"/>
      <c r="AK53" s="349"/>
      <c r="AL53" s="349"/>
      <c r="AM53" s="349"/>
      <c r="AN53" s="348">
        <f>SUM(AG53,AT53)</f>
        <v>0</v>
      </c>
      <c r="AO53" s="349"/>
      <c r="AP53" s="349"/>
      <c r="AQ53" s="99" t="s">
        <v>77</v>
      </c>
      <c r="AR53" s="100"/>
      <c r="AS53" s="101">
        <v>0</v>
      </c>
      <c r="AT53" s="102">
        <f>ROUND(SUM(AV53:AW53),2)</f>
        <v>0</v>
      </c>
      <c r="AU53" s="103">
        <f>'01 - Hromosvod'!P79</f>
        <v>0</v>
      </c>
      <c r="AV53" s="102">
        <f>'01 - Hromosvod'!J30</f>
        <v>0</v>
      </c>
      <c r="AW53" s="102">
        <f>'01 - Hromosvod'!J31</f>
        <v>0</v>
      </c>
      <c r="AX53" s="102">
        <f>'01 - Hromosvod'!J32</f>
        <v>0</v>
      </c>
      <c r="AY53" s="102">
        <f>'01 - Hromosvod'!J33</f>
        <v>0</v>
      </c>
      <c r="AZ53" s="102">
        <f>'01 - Hromosvod'!F30</f>
        <v>0</v>
      </c>
      <c r="BA53" s="102">
        <f>'01 - Hromosvod'!F31</f>
        <v>0</v>
      </c>
      <c r="BB53" s="102">
        <f>'01 - Hromosvod'!F32</f>
        <v>0</v>
      </c>
      <c r="BC53" s="102">
        <f>'01 - Hromosvod'!F33</f>
        <v>0</v>
      </c>
      <c r="BD53" s="104">
        <f>'01 - Hromosvod'!F34</f>
        <v>0</v>
      </c>
      <c r="BT53" s="105" t="s">
        <v>78</v>
      </c>
      <c r="BV53" s="105" t="s">
        <v>72</v>
      </c>
      <c r="BW53" s="105" t="s">
        <v>83</v>
      </c>
      <c r="BX53" s="105" t="s">
        <v>7</v>
      </c>
      <c r="CL53" s="105" t="s">
        <v>21</v>
      </c>
      <c r="CM53" s="105" t="s">
        <v>80</v>
      </c>
    </row>
    <row r="54" spans="1:91" s="5" customFormat="1" ht="22.5" customHeight="1" x14ac:dyDescent="0.3">
      <c r="A54" s="95" t="s">
        <v>74</v>
      </c>
      <c r="B54" s="96"/>
      <c r="C54" s="97"/>
      <c r="D54" s="350" t="s">
        <v>84</v>
      </c>
      <c r="E54" s="350"/>
      <c r="F54" s="350"/>
      <c r="G54" s="350"/>
      <c r="H54" s="350"/>
      <c r="I54" s="98"/>
      <c r="J54" s="350" t="s">
        <v>85</v>
      </c>
      <c r="K54" s="350"/>
      <c r="L54" s="350"/>
      <c r="M54" s="350"/>
      <c r="N54" s="350"/>
      <c r="O54" s="350"/>
      <c r="P54" s="350"/>
      <c r="Q54" s="350"/>
      <c r="R54" s="350"/>
      <c r="S54" s="350"/>
      <c r="T54" s="350"/>
      <c r="U54" s="350"/>
      <c r="V54" s="350"/>
      <c r="W54" s="350"/>
      <c r="X54" s="350"/>
      <c r="Y54" s="350"/>
      <c r="Z54" s="350"/>
      <c r="AA54" s="350"/>
      <c r="AB54" s="350"/>
      <c r="AC54" s="350"/>
      <c r="AD54" s="350"/>
      <c r="AE54" s="350"/>
      <c r="AF54" s="350"/>
      <c r="AG54" s="348">
        <f>'02 - Trafostanice'!J27</f>
        <v>0</v>
      </c>
      <c r="AH54" s="349"/>
      <c r="AI54" s="349"/>
      <c r="AJ54" s="349"/>
      <c r="AK54" s="349"/>
      <c r="AL54" s="349"/>
      <c r="AM54" s="349"/>
      <c r="AN54" s="348">
        <f>SUM(AG54,AT54)</f>
        <v>0</v>
      </c>
      <c r="AO54" s="349"/>
      <c r="AP54" s="349"/>
      <c r="AQ54" s="99" t="s">
        <v>77</v>
      </c>
      <c r="AR54" s="100"/>
      <c r="AS54" s="101">
        <v>0</v>
      </c>
      <c r="AT54" s="102">
        <f>ROUND(SUM(AV54:AW54),2)</f>
        <v>0</v>
      </c>
      <c r="AU54" s="103">
        <f>'02 - Trafostanice'!P87</f>
        <v>0</v>
      </c>
      <c r="AV54" s="102">
        <f>'02 - Trafostanice'!J30</f>
        <v>0</v>
      </c>
      <c r="AW54" s="102">
        <f>'02 - Trafostanice'!J31</f>
        <v>0</v>
      </c>
      <c r="AX54" s="102">
        <f>'02 - Trafostanice'!J32</f>
        <v>0</v>
      </c>
      <c r="AY54" s="102">
        <f>'02 - Trafostanice'!J33</f>
        <v>0</v>
      </c>
      <c r="AZ54" s="102">
        <f>'02 - Trafostanice'!F30</f>
        <v>0</v>
      </c>
      <c r="BA54" s="102">
        <f>'02 - Trafostanice'!F31</f>
        <v>0</v>
      </c>
      <c r="BB54" s="102">
        <f>'02 - Trafostanice'!F32</f>
        <v>0</v>
      </c>
      <c r="BC54" s="102">
        <f>'02 - Trafostanice'!F33</f>
        <v>0</v>
      </c>
      <c r="BD54" s="104">
        <f>'02 - Trafostanice'!F34</f>
        <v>0</v>
      </c>
      <c r="BT54" s="105" t="s">
        <v>78</v>
      </c>
      <c r="BV54" s="105" t="s">
        <v>72</v>
      </c>
      <c r="BW54" s="105" t="s">
        <v>86</v>
      </c>
      <c r="BX54" s="105" t="s">
        <v>7</v>
      </c>
      <c r="CL54" s="105" t="s">
        <v>21</v>
      </c>
      <c r="CM54" s="105" t="s">
        <v>80</v>
      </c>
    </row>
    <row r="55" spans="1:91" s="5" customFormat="1" ht="22.5" customHeight="1" x14ac:dyDescent="0.3">
      <c r="A55" s="95" t="s">
        <v>74</v>
      </c>
      <c r="B55" s="96"/>
      <c r="C55" s="97"/>
      <c r="D55" s="350" t="s">
        <v>87</v>
      </c>
      <c r="E55" s="350"/>
      <c r="F55" s="350"/>
      <c r="G55" s="350"/>
      <c r="H55" s="350"/>
      <c r="I55" s="98"/>
      <c r="J55" s="350" t="s">
        <v>88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48">
        <f>'03 - Zemní práce'!J27</f>
        <v>0</v>
      </c>
      <c r="AH55" s="349"/>
      <c r="AI55" s="349"/>
      <c r="AJ55" s="349"/>
      <c r="AK55" s="349"/>
      <c r="AL55" s="349"/>
      <c r="AM55" s="349"/>
      <c r="AN55" s="348">
        <f>SUM(AG55,AT55)</f>
        <v>0</v>
      </c>
      <c r="AO55" s="349"/>
      <c r="AP55" s="349"/>
      <c r="AQ55" s="99" t="s">
        <v>77</v>
      </c>
      <c r="AR55" s="100"/>
      <c r="AS55" s="106">
        <v>0</v>
      </c>
      <c r="AT55" s="107">
        <f>ROUND(SUM(AV55:AW55),2)</f>
        <v>0</v>
      </c>
      <c r="AU55" s="108">
        <f>'03 - Zemní práce'!P79</f>
        <v>0</v>
      </c>
      <c r="AV55" s="107">
        <f>'03 - Zemní práce'!J30</f>
        <v>0</v>
      </c>
      <c r="AW55" s="107">
        <f>'03 - Zemní práce'!J31</f>
        <v>0</v>
      </c>
      <c r="AX55" s="107">
        <f>'03 - Zemní práce'!J32</f>
        <v>0</v>
      </c>
      <c r="AY55" s="107">
        <f>'03 - Zemní práce'!J33</f>
        <v>0</v>
      </c>
      <c r="AZ55" s="107">
        <f>'03 - Zemní práce'!F30</f>
        <v>0</v>
      </c>
      <c r="BA55" s="107">
        <f>'03 - Zemní práce'!F31</f>
        <v>0</v>
      </c>
      <c r="BB55" s="107">
        <f>'03 - Zemní práce'!F32</f>
        <v>0</v>
      </c>
      <c r="BC55" s="107">
        <f>'03 - Zemní práce'!F33</f>
        <v>0</v>
      </c>
      <c r="BD55" s="109">
        <f>'03 - Zemní práce'!F34</f>
        <v>0</v>
      </c>
      <c r="BT55" s="105" t="s">
        <v>78</v>
      </c>
      <c r="BV55" s="105" t="s">
        <v>72</v>
      </c>
      <c r="BW55" s="105" t="s">
        <v>89</v>
      </c>
      <c r="BX55" s="105" t="s">
        <v>7</v>
      </c>
      <c r="CL55" s="105" t="s">
        <v>21</v>
      </c>
      <c r="CM55" s="105" t="s">
        <v>80</v>
      </c>
    </row>
    <row r="56" spans="1:91" s="1" customFormat="1" ht="30" customHeight="1" x14ac:dyDescent="0.3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5" customHeight="1" x14ac:dyDescent="0.3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lcSEapR2Y4c0amXAdK9V/EY2Ky4R9hMwrF/8LdHaHSxiE3tm4Ad5IywbodXrGA1MCaffJTkh1F3VoC5VZUcO4w==" saltValue="NRvyNv/p6aaVMN8AXS8vUw==" spinCount="100000" sheet="1" objects="1" scenarios="1" formatCells="0" formatColumns="0" formatRows="0" sort="0" autoFilter="0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00 - VON '!C2" display="/"/>
    <hyperlink ref="A53" location="'01 - Hromosvod'!C2" display="/"/>
    <hyperlink ref="A54" location="'02 - Trafostanice'!C2" display="/"/>
    <hyperlink ref="A55" location="'03 - Zemní práce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workbookViewId="0">
      <pane ySplit="1" topLeftCell="A83" activePane="bottomLeft" state="frozen"/>
      <selection pane="bottomLeft" activeCell="A83" sqref="A8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90</v>
      </c>
      <c r="G1" s="386" t="s">
        <v>91</v>
      </c>
      <c r="H1" s="386"/>
      <c r="I1" s="114"/>
      <c r="J1" s="113" t="s">
        <v>92</v>
      </c>
      <c r="K1" s="112" t="s">
        <v>93</v>
      </c>
      <c r="L1" s="113" t="s">
        <v>94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79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80</v>
      </c>
    </row>
    <row r="4" spans="1:70" ht="36.950000000000003" customHeight="1" x14ac:dyDescent="0.3">
      <c r="B4" s="27"/>
      <c r="C4" s="28"/>
      <c r="D4" s="29" t="s">
        <v>95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 x14ac:dyDescent="0.3">
      <c r="B7" s="27"/>
      <c r="C7" s="28"/>
      <c r="D7" s="28"/>
      <c r="E7" s="387" t="str">
        <f>'Rekapitulace stavby'!K6</f>
        <v>Trafostanice KOVIN</v>
      </c>
      <c r="F7" s="388"/>
      <c r="G7" s="388"/>
      <c r="H7" s="388"/>
      <c r="I7" s="116"/>
      <c r="J7" s="28"/>
      <c r="K7" s="30"/>
    </row>
    <row r="8" spans="1:70" s="1" customFormat="1" ht="15" x14ac:dyDescent="0.3">
      <c r="B8" s="40"/>
      <c r="C8" s="41"/>
      <c r="D8" s="36" t="s">
        <v>96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 x14ac:dyDescent="0.3">
      <c r="B9" s="40"/>
      <c r="C9" s="41"/>
      <c r="D9" s="41"/>
      <c r="E9" s="389" t="s">
        <v>97</v>
      </c>
      <c r="F9" s="390"/>
      <c r="G9" s="390"/>
      <c r="H9" s="390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 x14ac:dyDescent="0.3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26.4.2017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 x14ac:dyDescent="0.3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 x14ac:dyDescent="0.3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 x14ac:dyDescent="0.3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 x14ac:dyDescent="0.3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 x14ac:dyDescent="0.3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 x14ac:dyDescent="0.3">
      <c r="B23" s="40"/>
      <c r="C23" s="41"/>
      <c r="D23" s="36" t="s">
        <v>35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 x14ac:dyDescent="0.3">
      <c r="B24" s="120"/>
      <c r="C24" s="121"/>
      <c r="D24" s="121"/>
      <c r="E24" s="379" t="s">
        <v>21</v>
      </c>
      <c r="F24" s="379"/>
      <c r="G24" s="379"/>
      <c r="H24" s="379"/>
      <c r="I24" s="122"/>
      <c r="J24" s="121"/>
      <c r="K24" s="123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36</v>
      </c>
      <c r="E27" s="41"/>
      <c r="F27" s="41"/>
      <c r="G27" s="41"/>
      <c r="H27" s="41"/>
      <c r="I27" s="117"/>
      <c r="J27" s="127">
        <f>ROUND(J80,2)</f>
        <v>0</v>
      </c>
      <c r="K27" s="44"/>
    </row>
    <row r="28" spans="2:11" s="1" customFormat="1" ht="6.95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 x14ac:dyDescent="0.3">
      <c r="B29" s="40"/>
      <c r="C29" s="41"/>
      <c r="D29" s="41"/>
      <c r="E29" s="41"/>
      <c r="F29" s="45" t="s">
        <v>38</v>
      </c>
      <c r="G29" s="41"/>
      <c r="H29" s="41"/>
      <c r="I29" s="128" t="s">
        <v>37</v>
      </c>
      <c r="J29" s="45" t="s">
        <v>39</v>
      </c>
      <c r="K29" s="44"/>
    </row>
    <row r="30" spans="2:11" s="1" customFormat="1" ht="14.45" customHeight="1" x14ac:dyDescent="0.3">
      <c r="B30" s="40"/>
      <c r="C30" s="41"/>
      <c r="D30" s="48" t="s">
        <v>40</v>
      </c>
      <c r="E30" s="48" t="s">
        <v>41</v>
      </c>
      <c r="F30" s="129">
        <f>ROUND(SUM(BE80:BE93), 2)</f>
        <v>0</v>
      </c>
      <c r="G30" s="41"/>
      <c r="H30" s="41"/>
      <c r="I30" s="130">
        <v>0.21</v>
      </c>
      <c r="J30" s="129">
        <f>ROUND(ROUND((SUM(BE80:BE93)),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42</v>
      </c>
      <c r="F31" s="129">
        <f>ROUND(SUM(BF80:BF93), 2)</f>
        <v>0</v>
      </c>
      <c r="G31" s="41"/>
      <c r="H31" s="41"/>
      <c r="I31" s="130">
        <v>0.15</v>
      </c>
      <c r="J31" s="129">
        <f>ROUND(ROUND((SUM(BF80:BF93)),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43</v>
      </c>
      <c r="F32" s="129">
        <f>ROUND(SUM(BG80:BG93),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44</v>
      </c>
      <c r="F33" s="129">
        <f>ROUND(SUM(BH80:BH93),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45</v>
      </c>
      <c r="F34" s="129">
        <f>ROUND(SUM(BI80:BI93),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46</v>
      </c>
      <c r="E36" s="78"/>
      <c r="F36" s="78"/>
      <c r="G36" s="133" t="s">
        <v>47</v>
      </c>
      <c r="H36" s="134" t="s">
        <v>48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40"/>
      <c r="C42" s="29" t="s">
        <v>98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 x14ac:dyDescent="0.3">
      <c r="B45" s="40"/>
      <c r="C45" s="41"/>
      <c r="D45" s="41"/>
      <c r="E45" s="387" t="str">
        <f>E7</f>
        <v>Trafostanice KOVIN</v>
      </c>
      <c r="F45" s="388"/>
      <c r="G45" s="388"/>
      <c r="H45" s="388"/>
      <c r="I45" s="117"/>
      <c r="J45" s="41"/>
      <c r="K45" s="44"/>
    </row>
    <row r="46" spans="2:11" s="1" customFormat="1" ht="14.45" customHeight="1" x14ac:dyDescent="0.3">
      <c r="B46" s="40"/>
      <c r="C46" s="36" t="s">
        <v>96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 x14ac:dyDescent="0.3">
      <c r="B47" s="40"/>
      <c r="C47" s="41"/>
      <c r="D47" s="41"/>
      <c r="E47" s="389" t="str">
        <f>E9</f>
        <v xml:space="preserve">00 - VON </v>
      </c>
      <c r="F47" s="390"/>
      <c r="G47" s="390"/>
      <c r="H47" s="390"/>
      <c r="I47" s="117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26.4.2017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 x14ac:dyDescent="0.3">
      <c r="B51" s="40"/>
      <c r="C51" s="36" t="s">
        <v>27</v>
      </c>
      <c r="D51" s="41"/>
      <c r="E51" s="41"/>
      <c r="F51" s="34" t="str">
        <f>E15</f>
        <v>KOVIN, družstvo invalidů Hlubočky</v>
      </c>
      <c r="G51" s="41"/>
      <c r="H51" s="41"/>
      <c r="I51" s="118" t="s">
        <v>33</v>
      </c>
      <c r="J51" s="34" t="str">
        <f>E21</f>
        <v xml:space="preserve"> </v>
      </c>
      <c r="K51" s="44"/>
    </row>
    <row r="52" spans="2:47" s="1" customFormat="1" ht="14.45" customHeight="1" x14ac:dyDescent="0.3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99</v>
      </c>
      <c r="D54" s="131"/>
      <c r="E54" s="131"/>
      <c r="F54" s="131"/>
      <c r="G54" s="131"/>
      <c r="H54" s="131"/>
      <c r="I54" s="144"/>
      <c r="J54" s="145" t="s">
        <v>100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101</v>
      </c>
      <c r="D56" s="41"/>
      <c r="E56" s="41"/>
      <c r="F56" s="41"/>
      <c r="G56" s="41"/>
      <c r="H56" s="41"/>
      <c r="I56" s="117"/>
      <c r="J56" s="127">
        <f>J80</f>
        <v>0</v>
      </c>
      <c r="K56" s="44"/>
      <c r="AU56" s="23" t="s">
        <v>102</v>
      </c>
    </row>
    <row r="57" spans="2:47" s="7" customFormat="1" ht="24.95" customHeight="1" x14ac:dyDescent="0.3">
      <c r="B57" s="148"/>
      <c r="C57" s="149"/>
      <c r="D57" s="150" t="s">
        <v>103</v>
      </c>
      <c r="E57" s="151"/>
      <c r="F57" s="151"/>
      <c r="G57" s="151"/>
      <c r="H57" s="151"/>
      <c r="I57" s="152"/>
      <c r="J57" s="153">
        <f>J81</f>
        <v>0</v>
      </c>
      <c r="K57" s="154"/>
    </row>
    <row r="58" spans="2:47" s="8" customFormat="1" ht="19.899999999999999" customHeight="1" x14ac:dyDescent="0.3">
      <c r="B58" s="155"/>
      <c r="C58" s="156"/>
      <c r="D58" s="157" t="s">
        <v>104</v>
      </c>
      <c r="E58" s="158"/>
      <c r="F58" s="158"/>
      <c r="G58" s="158"/>
      <c r="H58" s="158"/>
      <c r="I58" s="159"/>
      <c r="J58" s="160">
        <f>J82</f>
        <v>0</v>
      </c>
      <c r="K58" s="161"/>
    </row>
    <row r="59" spans="2:47" s="8" customFormat="1" ht="19.899999999999999" customHeight="1" x14ac:dyDescent="0.3">
      <c r="B59" s="155"/>
      <c r="C59" s="156"/>
      <c r="D59" s="157" t="s">
        <v>105</v>
      </c>
      <c r="E59" s="158"/>
      <c r="F59" s="158"/>
      <c r="G59" s="158"/>
      <c r="H59" s="158"/>
      <c r="I59" s="159"/>
      <c r="J59" s="160">
        <f>J85</f>
        <v>0</v>
      </c>
      <c r="K59" s="161"/>
    </row>
    <row r="60" spans="2:47" s="8" customFormat="1" ht="19.899999999999999" customHeight="1" x14ac:dyDescent="0.3">
      <c r="B60" s="155"/>
      <c r="C60" s="156"/>
      <c r="D60" s="157" t="s">
        <v>106</v>
      </c>
      <c r="E60" s="158"/>
      <c r="F60" s="158"/>
      <c r="G60" s="158"/>
      <c r="H60" s="158"/>
      <c r="I60" s="159"/>
      <c r="J60" s="160">
        <f>J91</f>
        <v>0</v>
      </c>
      <c r="K60" s="161"/>
    </row>
    <row r="61" spans="2:47" s="1" customFormat="1" ht="21.75" customHeight="1" x14ac:dyDescent="0.3">
      <c r="B61" s="40"/>
      <c r="C61" s="41"/>
      <c r="D61" s="41"/>
      <c r="E61" s="41"/>
      <c r="F61" s="41"/>
      <c r="G61" s="41"/>
      <c r="H61" s="41"/>
      <c r="I61" s="117"/>
      <c r="J61" s="41"/>
      <c r="K61" s="44"/>
    </row>
    <row r="62" spans="2:47" s="1" customFormat="1" ht="6.95" customHeight="1" x14ac:dyDescent="0.3">
      <c r="B62" s="55"/>
      <c r="C62" s="56"/>
      <c r="D62" s="56"/>
      <c r="E62" s="56"/>
      <c r="F62" s="56"/>
      <c r="G62" s="56"/>
      <c r="H62" s="56"/>
      <c r="I62" s="138"/>
      <c r="J62" s="56"/>
      <c r="K62" s="57"/>
    </row>
    <row r="66" spans="2:63" s="1" customFormat="1" ht="6.95" customHeight="1" x14ac:dyDescent="0.3">
      <c r="B66" s="58"/>
      <c r="C66" s="59"/>
      <c r="D66" s="59"/>
      <c r="E66" s="59"/>
      <c r="F66" s="59"/>
      <c r="G66" s="59"/>
      <c r="H66" s="59"/>
      <c r="I66" s="141"/>
      <c r="J66" s="59"/>
      <c r="K66" s="59"/>
      <c r="L66" s="60"/>
    </row>
    <row r="67" spans="2:63" s="1" customFormat="1" ht="36.950000000000003" customHeight="1" x14ac:dyDescent="0.3">
      <c r="B67" s="40"/>
      <c r="C67" s="61" t="s">
        <v>107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6.95" customHeight="1" x14ac:dyDescent="0.3">
      <c r="B68" s="40"/>
      <c r="C68" s="62"/>
      <c r="D68" s="62"/>
      <c r="E68" s="62"/>
      <c r="F68" s="62"/>
      <c r="G68" s="62"/>
      <c r="H68" s="62"/>
      <c r="I68" s="162"/>
      <c r="J68" s="62"/>
      <c r="K68" s="62"/>
      <c r="L68" s="60"/>
    </row>
    <row r="69" spans="2:63" s="1" customFormat="1" ht="14.45" customHeight="1" x14ac:dyDescent="0.3">
      <c r="B69" s="40"/>
      <c r="C69" s="64" t="s">
        <v>18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22.5" customHeight="1" x14ac:dyDescent="0.3">
      <c r="B70" s="40"/>
      <c r="C70" s="62"/>
      <c r="D70" s="62"/>
      <c r="E70" s="383" t="str">
        <f>E7</f>
        <v>Trafostanice KOVIN</v>
      </c>
      <c r="F70" s="384"/>
      <c r="G70" s="384"/>
      <c r="H70" s="384"/>
      <c r="I70" s="162"/>
      <c r="J70" s="62"/>
      <c r="K70" s="62"/>
      <c r="L70" s="60"/>
    </row>
    <row r="71" spans="2:63" s="1" customFormat="1" ht="14.45" customHeight="1" x14ac:dyDescent="0.3">
      <c r="B71" s="40"/>
      <c r="C71" s="64" t="s">
        <v>96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23.25" customHeight="1" x14ac:dyDescent="0.3">
      <c r="B72" s="40"/>
      <c r="C72" s="62"/>
      <c r="D72" s="62"/>
      <c r="E72" s="351" t="str">
        <f>E9</f>
        <v xml:space="preserve">00 - VON </v>
      </c>
      <c r="F72" s="385"/>
      <c r="G72" s="385"/>
      <c r="H72" s="385"/>
      <c r="I72" s="162"/>
      <c r="J72" s="62"/>
      <c r="K72" s="62"/>
      <c r="L72" s="60"/>
    </row>
    <row r="73" spans="2:63" s="1" customFormat="1" ht="6.95" customHeight="1" x14ac:dyDescent="0.3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 ht="18" customHeight="1" x14ac:dyDescent="0.3">
      <c r="B74" s="40"/>
      <c r="C74" s="64" t="s">
        <v>23</v>
      </c>
      <c r="D74" s="62"/>
      <c r="E74" s="62"/>
      <c r="F74" s="163" t="str">
        <f>F12</f>
        <v xml:space="preserve"> </v>
      </c>
      <c r="G74" s="62"/>
      <c r="H74" s="62"/>
      <c r="I74" s="164" t="s">
        <v>25</v>
      </c>
      <c r="J74" s="72" t="str">
        <f>IF(J12="","",J12)</f>
        <v>26.4.2017</v>
      </c>
      <c r="K74" s="62"/>
      <c r="L74" s="60"/>
    </row>
    <row r="75" spans="2:63" s="1" customFormat="1" ht="6.95" customHeight="1" x14ac:dyDescent="0.3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63" s="1" customFormat="1" ht="15" x14ac:dyDescent="0.3">
      <c r="B76" s="40"/>
      <c r="C76" s="64" t="s">
        <v>27</v>
      </c>
      <c r="D76" s="62"/>
      <c r="E76" s="62"/>
      <c r="F76" s="163" t="str">
        <f>E15</f>
        <v>KOVIN, družstvo invalidů Hlubočky</v>
      </c>
      <c r="G76" s="62"/>
      <c r="H76" s="62"/>
      <c r="I76" s="164" t="s">
        <v>33</v>
      </c>
      <c r="J76" s="163" t="str">
        <f>E21</f>
        <v xml:space="preserve"> </v>
      </c>
      <c r="K76" s="62"/>
      <c r="L76" s="60"/>
    </row>
    <row r="77" spans="2:63" s="1" customFormat="1" ht="14.45" customHeight="1" x14ac:dyDescent="0.3">
      <c r="B77" s="40"/>
      <c r="C77" s="64" t="s">
        <v>31</v>
      </c>
      <c r="D77" s="62"/>
      <c r="E77" s="62"/>
      <c r="F77" s="163" t="str">
        <f>IF(E18="","",E18)</f>
        <v/>
      </c>
      <c r="G77" s="62"/>
      <c r="H77" s="62"/>
      <c r="I77" s="162"/>
      <c r="J77" s="62"/>
      <c r="K77" s="62"/>
      <c r="L77" s="60"/>
    </row>
    <row r="78" spans="2:63" s="1" customFormat="1" ht="10.35" customHeight="1" x14ac:dyDescent="0.3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63" s="9" customFormat="1" ht="29.25" customHeight="1" x14ac:dyDescent="0.3">
      <c r="B79" s="165"/>
      <c r="C79" s="166" t="s">
        <v>108</v>
      </c>
      <c r="D79" s="167" t="s">
        <v>55</v>
      </c>
      <c r="E79" s="167" t="s">
        <v>51</v>
      </c>
      <c r="F79" s="167" t="s">
        <v>109</v>
      </c>
      <c r="G79" s="167" t="s">
        <v>110</v>
      </c>
      <c r="H79" s="167" t="s">
        <v>111</v>
      </c>
      <c r="I79" s="168" t="s">
        <v>112</v>
      </c>
      <c r="J79" s="167" t="s">
        <v>100</v>
      </c>
      <c r="K79" s="169" t="s">
        <v>113</v>
      </c>
      <c r="L79" s="170"/>
      <c r="M79" s="80" t="s">
        <v>114</v>
      </c>
      <c r="N79" s="81" t="s">
        <v>40</v>
      </c>
      <c r="O79" s="81" t="s">
        <v>115</v>
      </c>
      <c r="P79" s="81" t="s">
        <v>116</v>
      </c>
      <c r="Q79" s="81" t="s">
        <v>117</v>
      </c>
      <c r="R79" s="81" t="s">
        <v>118</v>
      </c>
      <c r="S79" s="81" t="s">
        <v>119</v>
      </c>
      <c r="T79" s="82" t="s">
        <v>120</v>
      </c>
    </row>
    <row r="80" spans="2:63" s="1" customFormat="1" ht="29.25" customHeight="1" x14ac:dyDescent="0.35">
      <c r="B80" s="40"/>
      <c r="C80" s="86" t="s">
        <v>101</v>
      </c>
      <c r="D80" s="62"/>
      <c r="E80" s="62"/>
      <c r="F80" s="62"/>
      <c r="G80" s="62"/>
      <c r="H80" s="62"/>
      <c r="I80" s="162"/>
      <c r="J80" s="171">
        <f>BK80</f>
        <v>0</v>
      </c>
      <c r="K80" s="62"/>
      <c r="L80" s="60"/>
      <c r="M80" s="83"/>
      <c r="N80" s="84"/>
      <c r="O80" s="84"/>
      <c r="P80" s="172">
        <f>P81</f>
        <v>0</v>
      </c>
      <c r="Q80" s="84"/>
      <c r="R80" s="172">
        <f>R81</f>
        <v>0</v>
      </c>
      <c r="S80" s="84"/>
      <c r="T80" s="173">
        <f>T81</f>
        <v>0</v>
      </c>
      <c r="AT80" s="23" t="s">
        <v>69</v>
      </c>
      <c r="AU80" s="23" t="s">
        <v>102</v>
      </c>
      <c r="BK80" s="174">
        <f>BK81</f>
        <v>0</v>
      </c>
    </row>
    <row r="81" spans="2:65" s="10" customFormat="1" ht="37.35" customHeight="1" x14ac:dyDescent="0.35">
      <c r="B81" s="175"/>
      <c r="C81" s="176"/>
      <c r="D81" s="177" t="s">
        <v>69</v>
      </c>
      <c r="E81" s="178" t="s">
        <v>121</v>
      </c>
      <c r="F81" s="178" t="s">
        <v>122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P82+P85+P91</f>
        <v>0</v>
      </c>
      <c r="Q81" s="183"/>
      <c r="R81" s="184">
        <f>R82+R85+R91</f>
        <v>0</v>
      </c>
      <c r="S81" s="183"/>
      <c r="T81" s="185">
        <f>T82+T85+T91</f>
        <v>0</v>
      </c>
      <c r="AR81" s="186" t="s">
        <v>123</v>
      </c>
      <c r="AT81" s="187" t="s">
        <v>69</v>
      </c>
      <c r="AU81" s="187" t="s">
        <v>70</v>
      </c>
      <c r="AY81" s="186" t="s">
        <v>124</v>
      </c>
      <c r="BK81" s="188">
        <f>BK82+BK85+BK91</f>
        <v>0</v>
      </c>
    </row>
    <row r="82" spans="2:65" s="10" customFormat="1" ht="19.899999999999999" customHeight="1" x14ac:dyDescent="0.3">
      <c r="B82" s="175"/>
      <c r="C82" s="176"/>
      <c r="D82" s="189" t="s">
        <v>69</v>
      </c>
      <c r="E82" s="190" t="s">
        <v>125</v>
      </c>
      <c r="F82" s="190" t="s">
        <v>126</v>
      </c>
      <c r="G82" s="176"/>
      <c r="H82" s="176"/>
      <c r="I82" s="179"/>
      <c r="J82" s="191">
        <f>BK82</f>
        <v>0</v>
      </c>
      <c r="K82" s="176"/>
      <c r="L82" s="181"/>
      <c r="M82" s="182"/>
      <c r="N82" s="183"/>
      <c r="O82" s="183"/>
      <c r="P82" s="184">
        <f>SUM(P83:P84)</f>
        <v>0</v>
      </c>
      <c r="Q82" s="183"/>
      <c r="R82" s="184">
        <f>SUM(R83:R84)</f>
        <v>0</v>
      </c>
      <c r="S82" s="183"/>
      <c r="T82" s="185">
        <f>SUM(T83:T84)</f>
        <v>0</v>
      </c>
      <c r="AR82" s="186" t="s">
        <v>123</v>
      </c>
      <c r="AT82" s="187" t="s">
        <v>69</v>
      </c>
      <c r="AU82" s="187" t="s">
        <v>78</v>
      </c>
      <c r="AY82" s="186" t="s">
        <v>124</v>
      </c>
      <c r="BK82" s="188">
        <f>SUM(BK83:BK84)</f>
        <v>0</v>
      </c>
    </row>
    <row r="83" spans="2:65" s="1" customFormat="1" ht="22.5" customHeight="1" x14ac:dyDescent="0.3">
      <c r="B83" s="40"/>
      <c r="C83" s="192" t="s">
        <v>78</v>
      </c>
      <c r="D83" s="192" t="s">
        <v>127</v>
      </c>
      <c r="E83" s="193" t="s">
        <v>128</v>
      </c>
      <c r="F83" s="194" t="s">
        <v>129</v>
      </c>
      <c r="G83" s="195" t="s">
        <v>130</v>
      </c>
      <c r="H83" s="196">
        <v>1</v>
      </c>
      <c r="I83" s="197"/>
      <c r="J83" s="198">
        <f>ROUND(I83*H83,2)</f>
        <v>0</v>
      </c>
      <c r="K83" s="194" t="s">
        <v>131</v>
      </c>
      <c r="L83" s="60"/>
      <c r="M83" s="199" t="s">
        <v>21</v>
      </c>
      <c r="N83" s="200" t="s">
        <v>41</v>
      </c>
      <c r="O83" s="41"/>
      <c r="P83" s="201">
        <f>O83*H83</f>
        <v>0</v>
      </c>
      <c r="Q83" s="201">
        <v>0</v>
      </c>
      <c r="R83" s="201">
        <f>Q83*H83</f>
        <v>0</v>
      </c>
      <c r="S83" s="201">
        <v>0</v>
      </c>
      <c r="T83" s="202">
        <f>S83*H83</f>
        <v>0</v>
      </c>
      <c r="AR83" s="23" t="s">
        <v>132</v>
      </c>
      <c r="AT83" s="23" t="s">
        <v>127</v>
      </c>
      <c r="AU83" s="23" t="s">
        <v>80</v>
      </c>
      <c r="AY83" s="23" t="s">
        <v>124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23" t="s">
        <v>78</v>
      </c>
      <c r="BK83" s="203">
        <f>ROUND(I83*H83,2)</f>
        <v>0</v>
      </c>
      <c r="BL83" s="23" t="s">
        <v>132</v>
      </c>
      <c r="BM83" s="23" t="s">
        <v>133</v>
      </c>
    </row>
    <row r="84" spans="2:65" s="1" customFormat="1" ht="22.5" customHeight="1" x14ac:dyDescent="0.3">
      <c r="B84" s="40"/>
      <c r="C84" s="192" t="s">
        <v>80</v>
      </c>
      <c r="D84" s="192" t="s">
        <v>127</v>
      </c>
      <c r="E84" s="193" t="s">
        <v>134</v>
      </c>
      <c r="F84" s="194" t="s">
        <v>135</v>
      </c>
      <c r="G84" s="195" t="s">
        <v>130</v>
      </c>
      <c r="H84" s="196">
        <v>1</v>
      </c>
      <c r="I84" s="197"/>
      <c r="J84" s="198">
        <f>ROUND(I84*H84,2)</f>
        <v>0</v>
      </c>
      <c r="K84" s="194" t="s">
        <v>131</v>
      </c>
      <c r="L84" s="60"/>
      <c r="M84" s="199" t="s">
        <v>21</v>
      </c>
      <c r="N84" s="200" t="s">
        <v>41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132</v>
      </c>
      <c r="AT84" s="23" t="s">
        <v>127</v>
      </c>
      <c r="AU84" s="23" t="s">
        <v>80</v>
      </c>
      <c r="AY84" s="23" t="s">
        <v>124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78</v>
      </c>
      <c r="BK84" s="203">
        <f>ROUND(I84*H84,2)</f>
        <v>0</v>
      </c>
      <c r="BL84" s="23" t="s">
        <v>132</v>
      </c>
      <c r="BM84" s="23" t="s">
        <v>136</v>
      </c>
    </row>
    <row r="85" spans="2:65" s="10" customFormat="1" ht="29.85" customHeight="1" x14ac:dyDescent="0.3">
      <c r="B85" s="175"/>
      <c r="C85" s="176"/>
      <c r="D85" s="189" t="s">
        <v>69</v>
      </c>
      <c r="E85" s="190" t="s">
        <v>137</v>
      </c>
      <c r="F85" s="190" t="s">
        <v>138</v>
      </c>
      <c r="G85" s="176"/>
      <c r="H85" s="176"/>
      <c r="I85" s="179"/>
      <c r="J85" s="191">
        <f>BK85</f>
        <v>0</v>
      </c>
      <c r="K85" s="176"/>
      <c r="L85" s="181"/>
      <c r="M85" s="182"/>
      <c r="N85" s="183"/>
      <c r="O85" s="183"/>
      <c r="P85" s="184">
        <f>SUM(P86:P90)</f>
        <v>0</v>
      </c>
      <c r="Q85" s="183"/>
      <c r="R85" s="184">
        <f>SUM(R86:R90)</f>
        <v>0</v>
      </c>
      <c r="S85" s="183"/>
      <c r="T85" s="185">
        <f>SUM(T86:T90)</f>
        <v>0</v>
      </c>
      <c r="AR85" s="186" t="s">
        <v>123</v>
      </c>
      <c r="AT85" s="187" t="s">
        <v>69</v>
      </c>
      <c r="AU85" s="187" t="s">
        <v>78</v>
      </c>
      <c r="AY85" s="186" t="s">
        <v>124</v>
      </c>
      <c r="BK85" s="188">
        <f>SUM(BK86:BK90)</f>
        <v>0</v>
      </c>
    </row>
    <row r="86" spans="2:65" s="1" customFormat="1" ht="22.5" customHeight="1" x14ac:dyDescent="0.3">
      <c r="B86" s="40"/>
      <c r="C86" s="192" t="s">
        <v>139</v>
      </c>
      <c r="D86" s="192" t="s">
        <v>127</v>
      </c>
      <c r="E86" s="193" t="s">
        <v>140</v>
      </c>
      <c r="F86" s="194" t="s">
        <v>141</v>
      </c>
      <c r="G86" s="195" t="s">
        <v>130</v>
      </c>
      <c r="H86" s="196">
        <v>1</v>
      </c>
      <c r="I86" s="197"/>
      <c r="J86" s="198">
        <f>ROUND(I86*H86,2)</f>
        <v>0</v>
      </c>
      <c r="K86" s="194" t="s">
        <v>21</v>
      </c>
      <c r="L86" s="60"/>
      <c r="M86" s="199" t="s">
        <v>21</v>
      </c>
      <c r="N86" s="200" t="s">
        <v>41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132</v>
      </c>
      <c r="AT86" s="23" t="s">
        <v>127</v>
      </c>
      <c r="AU86" s="23" t="s">
        <v>80</v>
      </c>
      <c r="AY86" s="23" t="s">
        <v>124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78</v>
      </c>
      <c r="BK86" s="203">
        <f>ROUND(I86*H86,2)</f>
        <v>0</v>
      </c>
      <c r="BL86" s="23" t="s">
        <v>132</v>
      </c>
      <c r="BM86" s="23" t="s">
        <v>80</v>
      </c>
    </row>
    <row r="87" spans="2:65" s="1" customFormat="1" ht="22.5" customHeight="1" x14ac:dyDescent="0.3">
      <c r="B87" s="40"/>
      <c r="C87" s="192" t="s">
        <v>142</v>
      </c>
      <c r="D87" s="192" t="s">
        <v>127</v>
      </c>
      <c r="E87" s="193" t="s">
        <v>143</v>
      </c>
      <c r="F87" s="194" t="s">
        <v>144</v>
      </c>
      <c r="G87" s="195" t="s">
        <v>130</v>
      </c>
      <c r="H87" s="196">
        <v>1</v>
      </c>
      <c r="I87" s="197"/>
      <c r="J87" s="198">
        <f>ROUND(I87*H87,2)</f>
        <v>0</v>
      </c>
      <c r="K87" s="194" t="s">
        <v>21</v>
      </c>
      <c r="L87" s="60"/>
      <c r="M87" s="199" t="s">
        <v>21</v>
      </c>
      <c r="N87" s="200" t="s">
        <v>41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132</v>
      </c>
      <c r="AT87" s="23" t="s">
        <v>127</v>
      </c>
      <c r="AU87" s="23" t="s">
        <v>80</v>
      </c>
      <c r="AY87" s="23" t="s">
        <v>124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78</v>
      </c>
      <c r="BK87" s="203">
        <f>ROUND(I87*H87,2)</f>
        <v>0</v>
      </c>
      <c r="BL87" s="23" t="s">
        <v>132</v>
      </c>
      <c r="BM87" s="23" t="s">
        <v>142</v>
      </c>
    </row>
    <row r="88" spans="2:65" s="1" customFormat="1" ht="40.5" x14ac:dyDescent="0.3">
      <c r="B88" s="40"/>
      <c r="C88" s="62"/>
      <c r="D88" s="204" t="s">
        <v>145</v>
      </c>
      <c r="E88" s="62"/>
      <c r="F88" s="205" t="s">
        <v>146</v>
      </c>
      <c r="G88" s="62"/>
      <c r="H88" s="62"/>
      <c r="I88" s="162"/>
      <c r="J88" s="62"/>
      <c r="K88" s="62"/>
      <c r="L88" s="60"/>
      <c r="M88" s="206"/>
      <c r="N88" s="41"/>
      <c r="O88" s="41"/>
      <c r="P88" s="41"/>
      <c r="Q88" s="41"/>
      <c r="R88" s="41"/>
      <c r="S88" s="41"/>
      <c r="T88" s="77"/>
      <c r="AT88" s="23" t="s">
        <v>145</v>
      </c>
      <c r="AU88" s="23" t="s">
        <v>80</v>
      </c>
    </row>
    <row r="89" spans="2:65" s="1" customFormat="1" ht="22.5" customHeight="1" x14ac:dyDescent="0.3">
      <c r="B89" s="40"/>
      <c r="C89" s="192" t="s">
        <v>123</v>
      </c>
      <c r="D89" s="192" t="s">
        <v>127</v>
      </c>
      <c r="E89" s="193" t="s">
        <v>147</v>
      </c>
      <c r="F89" s="194" t="s">
        <v>148</v>
      </c>
      <c r="G89" s="195" t="s">
        <v>130</v>
      </c>
      <c r="H89" s="196">
        <v>1</v>
      </c>
      <c r="I89" s="197"/>
      <c r="J89" s="198">
        <f>ROUND(I89*H89,2)</f>
        <v>0</v>
      </c>
      <c r="K89" s="194" t="s">
        <v>131</v>
      </c>
      <c r="L89" s="60"/>
      <c r="M89" s="199" t="s">
        <v>21</v>
      </c>
      <c r="N89" s="200" t="s">
        <v>41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132</v>
      </c>
      <c r="AT89" s="23" t="s">
        <v>127</v>
      </c>
      <c r="AU89" s="23" t="s">
        <v>80</v>
      </c>
      <c r="AY89" s="23" t="s">
        <v>124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78</v>
      </c>
      <c r="BK89" s="203">
        <f>ROUND(I89*H89,2)</f>
        <v>0</v>
      </c>
      <c r="BL89" s="23" t="s">
        <v>132</v>
      </c>
      <c r="BM89" s="23" t="s">
        <v>149</v>
      </c>
    </row>
    <row r="90" spans="2:65" s="1" customFormat="1" ht="27" x14ac:dyDescent="0.3">
      <c r="B90" s="40"/>
      <c r="C90" s="62"/>
      <c r="D90" s="207" t="s">
        <v>145</v>
      </c>
      <c r="E90" s="62"/>
      <c r="F90" s="208" t="s">
        <v>150</v>
      </c>
      <c r="G90" s="62"/>
      <c r="H90" s="62"/>
      <c r="I90" s="162"/>
      <c r="J90" s="62"/>
      <c r="K90" s="62"/>
      <c r="L90" s="60"/>
      <c r="M90" s="206"/>
      <c r="N90" s="41"/>
      <c r="O90" s="41"/>
      <c r="P90" s="41"/>
      <c r="Q90" s="41"/>
      <c r="R90" s="41"/>
      <c r="S90" s="41"/>
      <c r="T90" s="77"/>
      <c r="AT90" s="23" t="s">
        <v>145</v>
      </c>
      <c r="AU90" s="23" t="s">
        <v>80</v>
      </c>
    </row>
    <row r="91" spans="2:65" s="10" customFormat="1" ht="29.85" customHeight="1" x14ac:dyDescent="0.3">
      <c r="B91" s="175"/>
      <c r="C91" s="176"/>
      <c r="D91" s="189" t="s">
        <v>69</v>
      </c>
      <c r="E91" s="190" t="s">
        <v>151</v>
      </c>
      <c r="F91" s="190" t="s">
        <v>152</v>
      </c>
      <c r="G91" s="176"/>
      <c r="H91" s="176"/>
      <c r="I91" s="179"/>
      <c r="J91" s="191">
        <f>BK91</f>
        <v>0</v>
      </c>
      <c r="K91" s="176"/>
      <c r="L91" s="181"/>
      <c r="M91" s="182"/>
      <c r="N91" s="183"/>
      <c r="O91" s="183"/>
      <c r="P91" s="184">
        <f>SUM(P92:P93)</f>
        <v>0</v>
      </c>
      <c r="Q91" s="183"/>
      <c r="R91" s="184">
        <f>SUM(R92:R93)</f>
        <v>0</v>
      </c>
      <c r="S91" s="183"/>
      <c r="T91" s="185">
        <f>SUM(T92:T93)</f>
        <v>0</v>
      </c>
      <c r="AR91" s="186" t="s">
        <v>123</v>
      </c>
      <c r="AT91" s="187" t="s">
        <v>69</v>
      </c>
      <c r="AU91" s="187" t="s">
        <v>78</v>
      </c>
      <c r="AY91" s="186" t="s">
        <v>124</v>
      </c>
      <c r="BK91" s="188">
        <f>SUM(BK92:BK93)</f>
        <v>0</v>
      </c>
    </row>
    <row r="92" spans="2:65" s="1" customFormat="1" ht="22.5" customHeight="1" x14ac:dyDescent="0.3">
      <c r="B92" s="40"/>
      <c r="C92" s="192" t="s">
        <v>153</v>
      </c>
      <c r="D92" s="192" t="s">
        <v>127</v>
      </c>
      <c r="E92" s="193" t="s">
        <v>154</v>
      </c>
      <c r="F92" s="194" t="s">
        <v>155</v>
      </c>
      <c r="G92" s="195" t="s">
        <v>130</v>
      </c>
      <c r="H92" s="196">
        <v>1</v>
      </c>
      <c r="I92" s="197"/>
      <c r="J92" s="198">
        <f>ROUND(I92*H92,2)</f>
        <v>0</v>
      </c>
      <c r="K92" s="194" t="s">
        <v>131</v>
      </c>
      <c r="L92" s="60"/>
      <c r="M92" s="199" t="s">
        <v>21</v>
      </c>
      <c r="N92" s="200" t="s">
        <v>41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132</v>
      </c>
      <c r="AT92" s="23" t="s">
        <v>127</v>
      </c>
      <c r="AU92" s="23" t="s">
        <v>80</v>
      </c>
      <c r="AY92" s="23" t="s">
        <v>124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78</v>
      </c>
      <c r="BK92" s="203">
        <f>ROUND(I92*H92,2)</f>
        <v>0</v>
      </c>
      <c r="BL92" s="23" t="s">
        <v>132</v>
      </c>
      <c r="BM92" s="23" t="s">
        <v>156</v>
      </c>
    </row>
    <row r="93" spans="2:65" s="1" customFormat="1" ht="27" x14ac:dyDescent="0.3">
      <c r="B93" s="40"/>
      <c r="C93" s="62"/>
      <c r="D93" s="207" t="s">
        <v>145</v>
      </c>
      <c r="E93" s="62"/>
      <c r="F93" s="208" t="s">
        <v>157</v>
      </c>
      <c r="G93" s="62"/>
      <c r="H93" s="62"/>
      <c r="I93" s="162"/>
      <c r="J93" s="62"/>
      <c r="K93" s="62"/>
      <c r="L93" s="60"/>
      <c r="M93" s="209"/>
      <c r="N93" s="210"/>
      <c r="O93" s="210"/>
      <c r="P93" s="210"/>
      <c r="Q93" s="210"/>
      <c r="R93" s="210"/>
      <c r="S93" s="210"/>
      <c r="T93" s="211"/>
      <c r="AT93" s="23" t="s">
        <v>145</v>
      </c>
      <c r="AU93" s="23" t="s">
        <v>80</v>
      </c>
    </row>
    <row r="94" spans="2:65" s="1" customFormat="1" ht="6.95" customHeight="1" x14ac:dyDescent="0.3">
      <c r="B94" s="55"/>
      <c r="C94" s="56"/>
      <c r="D94" s="56"/>
      <c r="E94" s="56"/>
      <c r="F94" s="56"/>
      <c r="G94" s="56"/>
      <c r="H94" s="56"/>
      <c r="I94" s="138"/>
      <c r="J94" s="56"/>
      <c r="K94" s="56"/>
      <c r="L94" s="60"/>
    </row>
  </sheetData>
  <sheetProtection algorithmName="SHA-512" hashValue="T4ylRx4v5C4cg71KUhQHR3Z4BJx0n/y8BHuwJV2y84Ki2w/0Q7Aa3Z5Tc+G81UkWxa5CxQ4Mtb+2IoQ4Z8Gi+A==" saltValue="/K/7vxCPR03hdDE+3osexQ==" spinCount="100000" sheet="1" objects="1" scenarios="1" formatCells="0" formatColumns="0" formatRows="0" sort="0" autoFilter="0"/>
  <autoFilter ref="C79:K93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4"/>
  <sheetViews>
    <sheetView showGridLines="0" workbookViewId="0">
      <pane ySplit="1" topLeftCell="A111" activePane="bottomLeft" state="frozen"/>
      <selection pane="bottomLeft" activeCell="A111" sqref="A11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90</v>
      </c>
      <c r="G1" s="386" t="s">
        <v>91</v>
      </c>
      <c r="H1" s="386"/>
      <c r="I1" s="114"/>
      <c r="J1" s="113" t="s">
        <v>92</v>
      </c>
      <c r="K1" s="112" t="s">
        <v>93</v>
      </c>
      <c r="L1" s="113" t="s">
        <v>94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83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80</v>
      </c>
    </row>
    <row r="4" spans="1:70" ht="36.950000000000003" customHeight="1" x14ac:dyDescent="0.3">
      <c r="B4" s="27"/>
      <c r="C4" s="28"/>
      <c r="D4" s="29" t="s">
        <v>95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 x14ac:dyDescent="0.3">
      <c r="B7" s="27"/>
      <c r="C7" s="28"/>
      <c r="D7" s="28"/>
      <c r="E7" s="387" t="str">
        <f>'Rekapitulace stavby'!K6</f>
        <v>Trafostanice KOVIN</v>
      </c>
      <c r="F7" s="388"/>
      <c r="G7" s="388"/>
      <c r="H7" s="388"/>
      <c r="I7" s="116"/>
      <c r="J7" s="28"/>
      <c r="K7" s="30"/>
    </row>
    <row r="8" spans="1:70" s="1" customFormat="1" ht="15" x14ac:dyDescent="0.3">
      <c r="B8" s="40"/>
      <c r="C8" s="41"/>
      <c r="D8" s="36" t="s">
        <v>96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 x14ac:dyDescent="0.3">
      <c r="B9" s="40"/>
      <c r="C9" s="41"/>
      <c r="D9" s="41"/>
      <c r="E9" s="389" t="s">
        <v>158</v>
      </c>
      <c r="F9" s="390"/>
      <c r="G9" s="390"/>
      <c r="H9" s="390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 x14ac:dyDescent="0.3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26.4.2017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 x14ac:dyDescent="0.3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 x14ac:dyDescent="0.3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 x14ac:dyDescent="0.3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 x14ac:dyDescent="0.3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 x14ac:dyDescent="0.3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 x14ac:dyDescent="0.3">
      <c r="B23" s="40"/>
      <c r="C23" s="41"/>
      <c r="D23" s="36" t="s">
        <v>35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 x14ac:dyDescent="0.3">
      <c r="B24" s="120"/>
      <c r="C24" s="121"/>
      <c r="D24" s="121"/>
      <c r="E24" s="379" t="s">
        <v>21</v>
      </c>
      <c r="F24" s="379"/>
      <c r="G24" s="379"/>
      <c r="H24" s="379"/>
      <c r="I24" s="122"/>
      <c r="J24" s="121"/>
      <c r="K24" s="123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36</v>
      </c>
      <c r="E27" s="41"/>
      <c r="F27" s="41"/>
      <c r="G27" s="41"/>
      <c r="H27" s="41"/>
      <c r="I27" s="117"/>
      <c r="J27" s="127">
        <f>ROUND(J79,2)</f>
        <v>0</v>
      </c>
      <c r="K27" s="44"/>
    </row>
    <row r="28" spans="2:11" s="1" customFormat="1" ht="6.95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 x14ac:dyDescent="0.3">
      <c r="B29" s="40"/>
      <c r="C29" s="41"/>
      <c r="D29" s="41"/>
      <c r="E29" s="41"/>
      <c r="F29" s="45" t="s">
        <v>38</v>
      </c>
      <c r="G29" s="41"/>
      <c r="H29" s="41"/>
      <c r="I29" s="128" t="s">
        <v>37</v>
      </c>
      <c r="J29" s="45" t="s">
        <v>39</v>
      </c>
      <c r="K29" s="44"/>
    </row>
    <row r="30" spans="2:11" s="1" customFormat="1" ht="14.45" customHeight="1" x14ac:dyDescent="0.3">
      <c r="B30" s="40"/>
      <c r="C30" s="41"/>
      <c r="D30" s="48" t="s">
        <v>40</v>
      </c>
      <c r="E30" s="48" t="s">
        <v>41</v>
      </c>
      <c r="F30" s="129">
        <f>ROUND(SUM(BE79:BE113), 2)</f>
        <v>0</v>
      </c>
      <c r="G30" s="41"/>
      <c r="H30" s="41"/>
      <c r="I30" s="130">
        <v>0.21</v>
      </c>
      <c r="J30" s="129">
        <f>ROUND(ROUND((SUM(BE79:BE113)),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42</v>
      </c>
      <c r="F31" s="129">
        <f>ROUND(SUM(BF79:BF113), 2)</f>
        <v>0</v>
      </c>
      <c r="G31" s="41"/>
      <c r="H31" s="41"/>
      <c r="I31" s="130">
        <v>0.15</v>
      </c>
      <c r="J31" s="129">
        <f>ROUND(ROUND((SUM(BF79:BF113)),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43</v>
      </c>
      <c r="F32" s="129">
        <f>ROUND(SUM(BG79:BG113),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44</v>
      </c>
      <c r="F33" s="129">
        <f>ROUND(SUM(BH79:BH113),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45</v>
      </c>
      <c r="F34" s="129">
        <f>ROUND(SUM(BI79:BI113),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46</v>
      </c>
      <c r="E36" s="78"/>
      <c r="F36" s="78"/>
      <c r="G36" s="133" t="s">
        <v>47</v>
      </c>
      <c r="H36" s="134" t="s">
        <v>48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40"/>
      <c r="C42" s="29" t="s">
        <v>98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 x14ac:dyDescent="0.3">
      <c r="B45" s="40"/>
      <c r="C45" s="41"/>
      <c r="D45" s="41"/>
      <c r="E45" s="387" t="str">
        <f>E7</f>
        <v>Trafostanice KOVIN</v>
      </c>
      <c r="F45" s="388"/>
      <c r="G45" s="388"/>
      <c r="H45" s="388"/>
      <c r="I45" s="117"/>
      <c r="J45" s="41"/>
      <c r="K45" s="44"/>
    </row>
    <row r="46" spans="2:11" s="1" customFormat="1" ht="14.45" customHeight="1" x14ac:dyDescent="0.3">
      <c r="B46" s="40"/>
      <c r="C46" s="36" t="s">
        <v>96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 x14ac:dyDescent="0.3">
      <c r="B47" s="40"/>
      <c r="C47" s="41"/>
      <c r="D47" s="41"/>
      <c r="E47" s="389" t="str">
        <f>E9</f>
        <v>01 - Hromosvod</v>
      </c>
      <c r="F47" s="390"/>
      <c r="G47" s="390"/>
      <c r="H47" s="390"/>
      <c r="I47" s="117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26.4.2017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 x14ac:dyDescent="0.3">
      <c r="B51" s="40"/>
      <c r="C51" s="36" t="s">
        <v>27</v>
      </c>
      <c r="D51" s="41"/>
      <c r="E51" s="41"/>
      <c r="F51" s="34" t="str">
        <f>E15</f>
        <v>KOVIN, družstvo invalidů Hlubočky</v>
      </c>
      <c r="G51" s="41"/>
      <c r="H51" s="41"/>
      <c r="I51" s="118" t="s">
        <v>33</v>
      </c>
      <c r="J51" s="34" t="str">
        <f>E21</f>
        <v xml:space="preserve"> </v>
      </c>
      <c r="K51" s="44"/>
    </row>
    <row r="52" spans="2:47" s="1" customFormat="1" ht="14.45" customHeight="1" x14ac:dyDescent="0.3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99</v>
      </c>
      <c r="D54" s="131"/>
      <c r="E54" s="131"/>
      <c r="F54" s="131"/>
      <c r="G54" s="131"/>
      <c r="H54" s="131"/>
      <c r="I54" s="144"/>
      <c r="J54" s="145" t="s">
        <v>100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101</v>
      </c>
      <c r="D56" s="41"/>
      <c r="E56" s="41"/>
      <c r="F56" s="41"/>
      <c r="G56" s="41"/>
      <c r="H56" s="41"/>
      <c r="I56" s="117"/>
      <c r="J56" s="127">
        <f>J79</f>
        <v>0</v>
      </c>
      <c r="K56" s="44"/>
      <c r="AU56" s="23" t="s">
        <v>102</v>
      </c>
    </row>
    <row r="57" spans="2:47" s="7" customFormat="1" ht="24.95" customHeight="1" x14ac:dyDescent="0.3">
      <c r="B57" s="148"/>
      <c r="C57" s="149"/>
      <c r="D57" s="150" t="s">
        <v>159</v>
      </c>
      <c r="E57" s="151"/>
      <c r="F57" s="151"/>
      <c r="G57" s="151"/>
      <c r="H57" s="151"/>
      <c r="I57" s="152"/>
      <c r="J57" s="153">
        <f>J80</f>
        <v>0</v>
      </c>
      <c r="K57" s="154"/>
    </row>
    <row r="58" spans="2:47" s="7" customFormat="1" ht="24.95" customHeight="1" x14ac:dyDescent="0.3">
      <c r="B58" s="148"/>
      <c r="C58" s="149"/>
      <c r="D58" s="150" t="s">
        <v>160</v>
      </c>
      <c r="E58" s="151"/>
      <c r="F58" s="151"/>
      <c r="G58" s="151"/>
      <c r="H58" s="151"/>
      <c r="I58" s="152"/>
      <c r="J58" s="153">
        <f>J83</f>
        <v>0</v>
      </c>
      <c r="K58" s="154"/>
    </row>
    <row r="59" spans="2:47" s="8" customFormat="1" ht="19.899999999999999" customHeight="1" x14ac:dyDescent="0.3">
      <c r="B59" s="155"/>
      <c r="C59" s="156"/>
      <c r="D59" s="157" t="s">
        <v>161</v>
      </c>
      <c r="E59" s="158"/>
      <c r="F59" s="158"/>
      <c r="G59" s="158"/>
      <c r="H59" s="158"/>
      <c r="I59" s="159"/>
      <c r="J59" s="160">
        <f>J84</f>
        <v>0</v>
      </c>
      <c r="K59" s="161"/>
    </row>
    <row r="60" spans="2:47" s="1" customFormat="1" ht="21.75" customHeight="1" x14ac:dyDescent="0.3">
      <c r="B60" s="40"/>
      <c r="C60" s="41"/>
      <c r="D60" s="41"/>
      <c r="E60" s="41"/>
      <c r="F60" s="41"/>
      <c r="G60" s="41"/>
      <c r="H60" s="41"/>
      <c r="I60" s="117"/>
      <c r="J60" s="41"/>
      <c r="K60" s="44"/>
    </row>
    <row r="61" spans="2:47" s="1" customFormat="1" ht="6.95" customHeight="1" x14ac:dyDescent="0.3">
      <c r="B61" s="55"/>
      <c r="C61" s="56"/>
      <c r="D61" s="56"/>
      <c r="E61" s="56"/>
      <c r="F61" s="56"/>
      <c r="G61" s="56"/>
      <c r="H61" s="56"/>
      <c r="I61" s="138"/>
      <c r="J61" s="56"/>
      <c r="K61" s="57"/>
    </row>
    <row r="65" spans="2:63" s="1" customFormat="1" ht="6.95" customHeight="1" x14ac:dyDescent="0.3">
      <c r="B65" s="58"/>
      <c r="C65" s="59"/>
      <c r="D65" s="59"/>
      <c r="E65" s="59"/>
      <c r="F65" s="59"/>
      <c r="G65" s="59"/>
      <c r="H65" s="59"/>
      <c r="I65" s="141"/>
      <c r="J65" s="59"/>
      <c r="K65" s="59"/>
      <c r="L65" s="60"/>
    </row>
    <row r="66" spans="2:63" s="1" customFormat="1" ht="36.950000000000003" customHeight="1" x14ac:dyDescent="0.3">
      <c r="B66" s="40"/>
      <c r="C66" s="61" t="s">
        <v>107</v>
      </c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6.95" customHeight="1" x14ac:dyDescent="0.3">
      <c r="B67" s="40"/>
      <c r="C67" s="62"/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4.45" customHeight="1" x14ac:dyDescent="0.3">
      <c r="B68" s="40"/>
      <c r="C68" s="64" t="s">
        <v>18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63" s="1" customFormat="1" ht="22.5" customHeight="1" x14ac:dyDescent="0.3">
      <c r="B69" s="40"/>
      <c r="C69" s="62"/>
      <c r="D69" s="62"/>
      <c r="E69" s="383" t="str">
        <f>E7</f>
        <v>Trafostanice KOVIN</v>
      </c>
      <c r="F69" s="384"/>
      <c r="G69" s="384"/>
      <c r="H69" s="384"/>
      <c r="I69" s="162"/>
      <c r="J69" s="62"/>
      <c r="K69" s="62"/>
      <c r="L69" s="60"/>
    </row>
    <row r="70" spans="2:63" s="1" customFormat="1" ht="14.45" customHeight="1" x14ac:dyDescent="0.3">
      <c r="B70" s="40"/>
      <c r="C70" s="64" t="s">
        <v>96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63" s="1" customFormat="1" ht="23.25" customHeight="1" x14ac:dyDescent="0.3">
      <c r="B71" s="40"/>
      <c r="C71" s="62"/>
      <c r="D71" s="62"/>
      <c r="E71" s="351" t="str">
        <f>E9</f>
        <v>01 - Hromosvod</v>
      </c>
      <c r="F71" s="385"/>
      <c r="G71" s="385"/>
      <c r="H71" s="385"/>
      <c r="I71" s="162"/>
      <c r="J71" s="62"/>
      <c r="K71" s="62"/>
      <c r="L71" s="60"/>
    </row>
    <row r="72" spans="2:63" s="1" customFormat="1" ht="6.95" customHeight="1" x14ac:dyDescent="0.3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63" s="1" customFormat="1" ht="18" customHeight="1" x14ac:dyDescent="0.3">
      <c r="B73" s="40"/>
      <c r="C73" s="64" t="s">
        <v>23</v>
      </c>
      <c r="D73" s="62"/>
      <c r="E73" s="62"/>
      <c r="F73" s="163" t="str">
        <f>F12</f>
        <v xml:space="preserve"> </v>
      </c>
      <c r="G73" s="62"/>
      <c r="H73" s="62"/>
      <c r="I73" s="164" t="s">
        <v>25</v>
      </c>
      <c r="J73" s="72" t="str">
        <f>IF(J12="","",J12)</f>
        <v>26.4.2017</v>
      </c>
      <c r="K73" s="62"/>
      <c r="L73" s="60"/>
    </row>
    <row r="74" spans="2:63" s="1" customFormat="1" ht="6.95" customHeight="1" x14ac:dyDescent="0.3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63" s="1" customFormat="1" ht="15" x14ac:dyDescent="0.3">
      <c r="B75" s="40"/>
      <c r="C75" s="64" t="s">
        <v>27</v>
      </c>
      <c r="D75" s="62"/>
      <c r="E75" s="62"/>
      <c r="F75" s="163" t="str">
        <f>E15</f>
        <v>KOVIN, družstvo invalidů Hlubočky</v>
      </c>
      <c r="G75" s="62"/>
      <c r="H75" s="62"/>
      <c r="I75" s="164" t="s">
        <v>33</v>
      </c>
      <c r="J75" s="163" t="str">
        <f>E21</f>
        <v xml:space="preserve"> </v>
      </c>
      <c r="K75" s="62"/>
      <c r="L75" s="60"/>
    </row>
    <row r="76" spans="2:63" s="1" customFormat="1" ht="14.45" customHeight="1" x14ac:dyDescent="0.3">
      <c r="B76" s="40"/>
      <c r="C76" s="64" t="s">
        <v>31</v>
      </c>
      <c r="D76" s="62"/>
      <c r="E76" s="62"/>
      <c r="F76" s="163" t="str">
        <f>IF(E18="","",E18)</f>
        <v/>
      </c>
      <c r="G76" s="62"/>
      <c r="H76" s="62"/>
      <c r="I76" s="162"/>
      <c r="J76" s="62"/>
      <c r="K76" s="62"/>
      <c r="L76" s="60"/>
    </row>
    <row r="77" spans="2:63" s="1" customFormat="1" ht="10.35" customHeight="1" x14ac:dyDescent="0.3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63" s="9" customFormat="1" ht="29.25" customHeight="1" x14ac:dyDescent="0.3">
      <c r="B78" s="165"/>
      <c r="C78" s="166" t="s">
        <v>108</v>
      </c>
      <c r="D78" s="167" t="s">
        <v>55</v>
      </c>
      <c r="E78" s="167" t="s">
        <v>51</v>
      </c>
      <c r="F78" s="167" t="s">
        <v>109</v>
      </c>
      <c r="G78" s="167" t="s">
        <v>110</v>
      </c>
      <c r="H78" s="167" t="s">
        <v>111</v>
      </c>
      <c r="I78" s="168" t="s">
        <v>112</v>
      </c>
      <c r="J78" s="167" t="s">
        <v>100</v>
      </c>
      <c r="K78" s="169" t="s">
        <v>113</v>
      </c>
      <c r="L78" s="170"/>
      <c r="M78" s="80" t="s">
        <v>114</v>
      </c>
      <c r="N78" s="81" t="s">
        <v>40</v>
      </c>
      <c r="O78" s="81" t="s">
        <v>115</v>
      </c>
      <c r="P78" s="81" t="s">
        <v>116</v>
      </c>
      <c r="Q78" s="81" t="s">
        <v>117</v>
      </c>
      <c r="R78" s="81" t="s">
        <v>118</v>
      </c>
      <c r="S78" s="81" t="s">
        <v>119</v>
      </c>
      <c r="T78" s="82" t="s">
        <v>120</v>
      </c>
    </row>
    <row r="79" spans="2:63" s="1" customFormat="1" ht="29.25" customHeight="1" x14ac:dyDescent="0.35">
      <c r="B79" s="40"/>
      <c r="C79" s="86" t="s">
        <v>101</v>
      </c>
      <c r="D79" s="62"/>
      <c r="E79" s="62"/>
      <c r="F79" s="62"/>
      <c r="G79" s="62"/>
      <c r="H79" s="62"/>
      <c r="I79" s="162"/>
      <c r="J79" s="171">
        <f>BK79</f>
        <v>0</v>
      </c>
      <c r="K79" s="62"/>
      <c r="L79" s="60"/>
      <c r="M79" s="83"/>
      <c r="N79" s="84"/>
      <c r="O79" s="84"/>
      <c r="P79" s="172">
        <f>P80+P83</f>
        <v>0</v>
      </c>
      <c r="Q79" s="84"/>
      <c r="R79" s="172">
        <f>R80+R83</f>
        <v>6.5481999999999999E-2</v>
      </c>
      <c r="S79" s="84"/>
      <c r="T79" s="173">
        <f>T80+T83</f>
        <v>0</v>
      </c>
      <c r="AT79" s="23" t="s">
        <v>69</v>
      </c>
      <c r="AU79" s="23" t="s">
        <v>102</v>
      </c>
      <c r="BK79" s="174">
        <f>BK80+BK83</f>
        <v>0</v>
      </c>
    </row>
    <row r="80" spans="2:63" s="10" customFormat="1" ht="37.35" customHeight="1" x14ac:dyDescent="0.35">
      <c r="B80" s="175"/>
      <c r="C80" s="176"/>
      <c r="D80" s="189" t="s">
        <v>69</v>
      </c>
      <c r="E80" s="212" t="s">
        <v>162</v>
      </c>
      <c r="F80" s="212" t="s">
        <v>163</v>
      </c>
      <c r="G80" s="176"/>
      <c r="H80" s="176"/>
      <c r="I80" s="179"/>
      <c r="J80" s="213">
        <f>BK80</f>
        <v>0</v>
      </c>
      <c r="K80" s="176"/>
      <c r="L80" s="181"/>
      <c r="M80" s="182"/>
      <c r="N80" s="183"/>
      <c r="O80" s="183"/>
      <c r="P80" s="184">
        <f>SUM(P81:P82)</f>
        <v>0</v>
      </c>
      <c r="Q80" s="183"/>
      <c r="R80" s="184">
        <f>SUM(R81:R82)</f>
        <v>0</v>
      </c>
      <c r="S80" s="183"/>
      <c r="T80" s="185">
        <f>SUM(T81:T82)</f>
        <v>0</v>
      </c>
      <c r="AR80" s="186" t="s">
        <v>78</v>
      </c>
      <c r="AT80" s="187" t="s">
        <v>69</v>
      </c>
      <c r="AU80" s="187" t="s">
        <v>70</v>
      </c>
      <c r="AY80" s="186" t="s">
        <v>124</v>
      </c>
      <c r="BK80" s="188">
        <f>SUM(BK81:BK82)</f>
        <v>0</v>
      </c>
    </row>
    <row r="81" spans="2:65" s="1" customFormat="1" ht="31.5" customHeight="1" x14ac:dyDescent="0.3">
      <c r="B81" s="40"/>
      <c r="C81" s="192" t="s">
        <v>78</v>
      </c>
      <c r="D81" s="192" t="s">
        <v>127</v>
      </c>
      <c r="E81" s="193" t="s">
        <v>164</v>
      </c>
      <c r="F81" s="194" t="s">
        <v>165</v>
      </c>
      <c r="G81" s="195" t="s">
        <v>166</v>
      </c>
      <c r="H81" s="196">
        <v>34</v>
      </c>
      <c r="I81" s="197"/>
      <c r="J81" s="198">
        <f>ROUND(I81*H81,2)</f>
        <v>0</v>
      </c>
      <c r="K81" s="194" t="s">
        <v>131</v>
      </c>
      <c r="L81" s="60"/>
      <c r="M81" s="199" t="s">
        <v>21</v>
      </c>
      <c r="N81" s="200" t="s">
        <v>41</v>
      </c>
      <c r="O81" s="41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3" t="s">
        <v>142</v>
      </c>
      <c r="AT81" s="23" t="s">
        <v>127</v>
      </c>
      <c r="AU81" s="23" t="s">
        <v>78</v>
      </c>
      <c r="AY81" s="23" t="s">
        <v>124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3" t="s">
        <v>78</v>
      </c>
      <c r="BK81" s="203">
        <f>ROUND(I81*H81,2)</f>
        <v>0</v>
      </c>
      <c r="BL81" s="23" t="s">
        <v>142</v>
      </c>
      <c r="BM81" s="23" t="s">
        <v>167</v>
      </c>
    </row>
    <row r="82" spans="2:65" s="1" customFormat="1" ht="22.5" customHeight="1" x14ac:dyDescent="0.3">
      <c r="B82" s="40"/>
      <c r="C82" s="192" t="s">
        <v>80</v>
      </c>
      <c r="D82" s="192" t="s">
        <v>127</v>
      </c>
      <c r="E82" s="193" t="s">
        <v>168</v>
      </c>
      <c r="F82" s="194" t="s">
        <v>169</v>
      </c>
      <c r="G82" s="195" t="s">
        <v>166</v>
      </c>
      <c r="H82" s="196">
        <v>34</v>
      </c>
      <c r="I82" s="197"/>
      <c r="J82" s="198">
        <f>ROUND(I82*H82,2)</f>
        <v>0</v>
      </c>
      <c r="K82" s="194" t="s">
        <v>131</v>
      </c>
      <c r="L82" s="60"/>
      <c r="M82" s="199" t="s">
        <v>21</v>
      </c>
      <c r="N82" s="200" t="s">
        <v>41</v>
      </c>
      <c r="O82" s="41"/>
      <c r="P82" s="201">
        <f>O82*H82</f>
        <v>0</v>
      </c>
      <c r="Q82" s="201">
        <v>0</v>
      </c>
      <c r="R82" s="201">
        <f>Q82*H82</f>
        <v>0</v>
      </c>
      <c r="S82" s="201">
        <v>0</v>
      </c>
      <c r="T82" s="202">
        <f>S82*H82</f>
        <v>0</v>
      </c>
      <c r="AR82" s="23" t="s">
        <v>142</v>
      </c>
      <c r="AT82" s="23" t="s">
        <v>127</v>
      </c>
      <c r="AU82" s="23" t="s">
        <v>78</v>
      </c>
      <c r="AY82" s="23" t="s">
        <v>124</v>
      </c>
      <c r="BE82" s="203">
        <f>IF(N82="základní",J82,0)</f>
        <v>0</v>
      </c>
      <c r="BF82" s="203">
        <f>IF(N82="snížená",J82,0)</f>
        <v>0</v>
      </c>
      <c r="BG82" s="203">
        <f>IF(N82="zákl. přenesená",J82,0)</f>
        <v>0</v>
      </c>
      <c r="BH82" s="203">
        <f>IF(N82="sníž. přenesená",J82,0)</f>
        <v>0</v>
      </c>
      <c r="BI82" s="203">
        <f>IF(N82="nulová",J82,0)</f>
        <v>0</v>
      </c>
      <c r="BJ82" s="23" t="s">
        <v>78</v>
      </c>
      <c r="BK82" s="203">
        <f>ROUND(I82*H82,2)</f>
        <v>0</v>
      </c>
      <c r="BL82" s="23" t="s">
        <v>142</v>
      </c>
      <c r="BM82" s="23" t="s">
        <v>170</v>
      </c>
    </row>
    <row r="83" spans="2:65" s="10" customFormat="1" ht="37.35" customHeight="1" x14ac:dyDescent="0.35">
      <c r="B83" s="175"/>
      <c r="C83" s="176"/>
      <c r="D83" s="177" t="s">
        <v>69</v>
      </c>
      <c r="E83" s="178" t="s">
        <v>171</v>
      </c>
      <c r="F83" s="178" t="s">
        <v>172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</f>
        <v>0</v>
      </c>
      <c r="Q83" s="183"/>
      <c r="R83" s="184">
        <f>R84</f>
        <v>6.5481999999999999E-2</v>
      </c>
      <c r="S83" s="183"/>
      <c r="T83" s="185">
        <f>T84</f>
        <v>0</v>
      </c>
      <c r="AR83" s="186" t="s">
        <v>80</v>
      </c>
      <c r="AT83" s="187" t="s">
        <v>69</v>
      </c>
      <c r="AU83" s="187" t="s">
        <v>70</v>
      </c>
      <c r="AY83" s="186" t="s">
        <v>124</v>
      </c>
      <c r="BK83" s="188">
        <f>BK84</f>
        <v>0</v>
      </c>
    </row>
    <row r="84" spans="2:65" s="10" customFormat="1" ht="19.899999999999999" customHeight="1" x14ac:dyDescent="0.3">
      <c r="B84" s="175"/>
      <c r="C84" s="176"/>
      <c r="D84" s="189" t="s">
        <v>69</v>
      </c>
      <c r="E84" s="190" t="s">
        <v>173</v>
      </c>
      <c r="F84" s="190" t="s">
        <v>174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SUM(P85:P113)</f>
        <v>0</v>
      </c>
      <c r="Q84" s="183"/>
      <c r="R84" s="184">
        <f>SUM(R85:R113)</f>
        <v>6.5481999999999999E-2</v>
      </c>
      <c r="S84" s="183"/>
      <c r="T84" s="185">
        <f>SUM(T85:T113)</f>
        <v>0</v>
      </c>
      <c r="AR84" s="186" t="s">
        <v>80</v>
      </c>
      <c r="AT84" s="187" t="s">
        <v>69</v>
      </c>
      <c r="AU84" s="187" t="s">
        <v>78</v>
      </c>
      <c r="AY84" s="186" t="s">
        <v>124</v>
      </c>
      <c r="BK84" s="188">
        <f>SUM(BK85:BK113)</f>
        <v>0</v>
      </c>
    </row>
    <row r="85" spans="2:65" s="1" customFormat="1" ht="22.5" customHeight="1" x14ac:dyDescent="0.3">
      <c r="B85" s="40"/>
      <c r="C85" s="192" t="s">
        <v>139</v>
      </c>
      <c r="D85" s="192" t="s">
        <v>127</v>
      </c>
      <c r="E85" s="193" t="s">
        <v>175</v>
      </c>
      <c r="F85" s="194" t="s">
        <v>176</v>
      </c>
      <c r="G85" s="195" t="s">
        <v>166</v>
      </c>
      <c r="H85" s="196">
        <v>37</v>
      </c>
      <c r="I85" s="197"/>
      <c r="J85" s="198">
        <f>ROUND(I85*H85,2)</f>
        <v>0</v>
      </c>
      <c r="K85" s="194" t="s">
        <v>131</v>
      </c>
      <c r="L85" s="60"/>
      <c r="M85" s="199" t="s">
        <v>21</v>
      </c>
      <c r="N85" s="200" t="s">
        <v>41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177</v>
      </c>
      <c r="AT85" s="23" t="s">
        <v>127</v>
      </c>
      <c r="AU85" s="23" t="s">
        <v>80</v>
      </c>
      <c r="AY85" s="23" t="s">
        <v>124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78</v>
      </c>
      <c r="BK85" s="203">
        <f>ROUND(I85*H85,2)</f>
        <v>0</v>
      </c>
      <c r="BL85" s="23" t="s">
        <v>177</v>
      </c>
      <c r="BM85" s="23" t="s">
        <v>153</v>
      </c>
    </row>
    <row r="86" spans="2:65" s="11" customFormat="1" x14ac:dyDescent="0.3">
      <c r="B86" s="214"/>
      <c r="C86" s="215"/>
      <c r="D86" s="207" t="s">
        <v>178</v>
      </c>
      <c r="E86" s="216" t="s">
        <v>21</v>
      </c>
      <c r="F86" s="217" t="s">
        <v>179</v>
      </c>
      <c r="G86" s="215"/>
      <c r="H86" s="218">
        <v>37</v>
      </c>
      <c r="I86" s="219"/>
      <c r="J86" s="215"/>
      <c r="K86" s="215"/>
      <c r="L86" s="220"/>
      <c r="M86" s="221"/>
      <c r="N86" s="222"/>
      <c r="O86" s="222"/>
      <c r="P86" s="222"/>
      <c r="Q86" s="222"/>
      <c r="R86" s="222"/>
      <c r="S86" s="222"/>
      <c r="T86" s="223"/>
      <c r="AT86" s="224" t="s">
        <v>178</v>
      </c>
      <c r="AU86" s="224" t="s">
        <v>80</v>
      </c>
      <c r="AV86" s="11" t="s">
        <v>80</v>
      </c>
      <c r="AW86" s="11" t="s">
        <v>34</v>
      </c>
      <c r="AX86" s="11" t="s">
        <v>70</v>
      </c>
      <c r="AY86" s="224" t="s">
        <v>124</v>
      </c>
    </row>
    <row r="87" spans="2:65" s="12" customFormat="1" x14ac:dyDescent="0.3">
      <c r="B87" s="225"/>
      <c r="C87" s="226"/>
      <c r="D87" s="204" t="s">
        <v>178</v>
      </c>
      <c r="E87" s="227" t="s">
        <v>21</v>
      </c>
      <c r="F87" s="228" t="s">
        <v>180</v>
      </c>
      <c r="G87" s="226"/>
      <c r="H87" s="229">
        <v>37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AT87" s="235" t="s">
        <v>178</v>
      </c>
      <c r="AU87" s="235" t="s">
        <v>80</v>
      </c>
      <c r="AV87" s="12" t="s">
        <v>142</v>
      </c>
      <c r="AW87" s="12" t="s">
        <v>34</v>
      </c>
      <c r="AX87" s="12" t="s">
        <v>78</v>
      </c>
      <c r="AY87" s="235" t="s">
        <v>124</v>
      </c>
    </row>
    <row r="88" spans="2:65" s="1" customFormat="1" ht="22.5" customHeight="1" x14ac:dyDescent="0.3">
      <c r="B88" s="40"/>
      <c r="C88" s="236" t="s">
        <v>142</v>
      </c>
      <c r="D88" s="236" t="s">
        <v>181</v>
      </c>
      <c r="E88" s="237" t="s">
        <v>182</v>
      </c>
      <c r="F88" s="238" t="s">
        <v>183</v>
      </c>
      <c r="G88" s="239" t="s">
        <v>184</v>
      </c>
      <c r="H88" s="240">
        <v>5</v>
      </c>
      <c r="I88" s="241"/>
      <c r="J88" s="242">
        <f>ROUND(I88*H88,2)</f>
        <v>0</v>
      </c>
      <c r="K88" s="238" t="s">
        <v>131</v>
      </c>
      <c r="L88" s="243"/>
      <c r="M88" s="244" t="s">
        <v>21</v>
      </c>
      <c r="N88" s="245" t="s">
        <v>41</v>
      </c>
      <c r="O88" s="41"/>
      <c r="P88" s="201">
        <f>O88*H88</f>
        <v>0</v>
      </c>
      <c r="Q88" s="201">
        <v>1E-3</v>
      </c>
      <c r="R88" s="201">
        <f>Q88*H88</f>
        <v>5.0000000000000001E-3</v>
      </c>
      <c r="S88" s="201">
        <v>0</v>
      </c>
      <c r="T88" s="202">
        <f>S88*H88</f>
        <v>0</v>
      </c>
      <c r="AR88" s="23" t="s">
        <v>185</v>
      </c>
      <c r="AT88" s="23" t="s">
        <v>181</v>
      </c>
      <c r="AU88" s="23" t="s">
        <v>80</v>
      </c>
      <c r="AY88" s="23" t="s">
        <v>124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78</v>
      </c>
      <c r="BK88" s="203">
        <f>ROUND(I88*H88,2)</f>
        <v>0</v>
      </c>
      <c r="BL88" s="23" t="s">
        <v>177</v>
      </c>
      <c r="BM88" s="23" t="s">
        <v>186</v>
      </c>
    </row>
    <row r="89" spans="2:65" s="1" customFormat="1" ht="27" x14ac:dyDescent="0.3">
      <c r="B89" s="40"/>
      <c r="C89" s="62"/>
      <c r="D89" s="204" t="s">
        <v>145</v>
      </c>
      <c r="E89" s="62"/>
      <c r="F89" s="205" t="s">
        <v>187</v>
      </c>
      <c r="G89" s="62"/>
      <c r="H89" s="62"/>
      <c r="I89" s="162"/>
      <c r="J89" s="62"/>
      <c r="K89" s="62"/>
      <c r="L89" s="60"/>
      <c r="M89" s="206"/>
      <c r="N89" s="41"/>
      <c r="O89" s="41"/>
      <c r="P89" s="41"/>
      <c r="Q89" s="41"/>
      <c r="R89" s="41"/>
      <c r="S89" s="41"/>
      <c r="T89" s="77"/>
      <c r="AT89" s="23" t="s">
        <v>145</v>
      </c>
      <c r="AU89" s="23" t="s">
        <v>80</v>
      </c>
    </row>
    <row r="90" spans="2:65" s="1" customFormat="1" ht="22.5" customHeight="1" x14ac:dyDescent="0.3">
      <c r="B90" s="40"/>
      <c r="C90" s="236" t="s">
        <v>123</v>
      </c>
      <c r="D90" s="236" t="s">
        <v>181</v>
      </c>
      <c r="E90" s="237" t="s">
        <v>188</v>
      </c>
      <c r="F90" s="238" t="s">
        <v>189</v>
      </c>
      <c r="G90" s="239" t="s">
        <v>190</v>
      </c>
      <c r="H90" s="240">
        <v>12</v>
      </c>
      <c r="I90" s="241"/>
      <c r="J90" s="242">
        <f>ROUND(I90*H90,2)</f>
        <v>0</v>
      </c>
      <c r="K90" s="238" t="s">
        <v>21</v>
      </c>
      <c r="L90" s="243"/>
      <c r="M90" s="244" t="s">
        <v>21</v>
      </c>
      <c r="N90" s="245" t="s">
        <v>41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185</v>
      </c>
      <c r="AT90" s="23" t="s">
        <v>181</v>
      </c>
      <c r="AU90" s="23" t="s">
        <v>80</v>
      </c>
      <c r="AY90" s="23" t="s">
        <v>124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78</v>
      </c>
      <c r="BK90" s="203">
        <f>ROUND(I90*H90,2)</f>
        <v>0</v>
      </c>
      <c r="BL90" s="23" t="s">
        <v>177</v>
      </c>
      <c r="BM90" s="23" t="s">
        <v>191</v>
      </c>
    </row>
    <row r="91" spans="2:65" s="1" customFormat="1" ht="22.5" customHeight="1" x14ac:dyDescent="0.3">
      <c r="B91" s="40"/>
      <c r="C91" s="236" t="s">
        <v>153</v>
      </c>
      <c r="D91" s="236" t="s">
        <v>181</v>
      </c>
      <c r="E91" s="237" t="s">
        <v>192</v>
      </c>
      <c r="F91" s="238" t="s">
        <v>193</v>
      </c>
      <c r="G91" s="239" t="s">
        <v>190</v>
      </c>
      <c r="H91" s="240">
        <v>10</v>
      </c>
      <c r="I91" s="241"/>
      <c r="J91" s="242">
        <f>ROUND(I91*H91,2)</f>
        <v>0</v>
      </c>
      <c r="K91" s="238" t="s">
        <v>21</v>
      </c>
      <c r="L91" s="243"/>
      <c r="M91" s="244" t="s">
        <v>21</v>
      </c>
      <c r="N91" s="245" t="s">
        <v>41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185</v>
      </c>
      <c r="AT91" s="23" t="s">
        <v>181</v>
      </c>
      <c r="AU91" s="23" t="s">
        <v>80</v>
      </c>
      <c r="AY91" s="23" t="s">
        <v>124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78</v>
      </c>
      <c r="BK91" s="203">
        <f>ROUND(I91*H91,2)</f>
        <v>0</v>
      </c>
      <c r="BL91" s="23" t="s">
        <v>177</v>
      </c>
      <c r="BM91" s="23" t="s">
        <v>194</v>
      </c>
    </row>
    <row r="92" spans="2:65" s="1" customFormat="1" ht="40.5" x14ac:dyDescent="0.3">
      <c r="B92" s="40"/>
      <c r="C92" s="62"/>
      <c r="D92" s="204" t="s">
        <v>145</v>
      </c>
      <c r="E92" s="62"/>
      <c r="F92" s="205" t="s">
        <v>195</v>
      </c>
      <c r="G92" s="62"/>
      <c r="H92" s="62"/>
      <c r="I92" s="162"/>
      <c r="J92" s="62"/>
      <c r="K92" s="62"/>
      <c r="L92" s="60"/>
      <c r="M92" s="206"/>
      <c r="N92" s="41"/>
      <c r="O92" s="41"/>
      <c r="P92" s="41"/>
      <c r="Q92" s="41"/>
      <c r="R92" s="41"/>
      <c r="S92" s="41"/>
      <c r="T92" s="77"/>
      <c r="AT92" s="23" t="s">
        <v>145</v>
      </c>
      <c r="AU92" s="23" t="s">
        <v>80</v>
      </c>
    </row>
    <row r="93" spans="2:65" s="1" customFormat="1" ht="22.5" customHeight="1" x14ac:dyDescent="0.3">
      <c r="B93" s="40"/>
      <c r="C93" s="192" t="s">
        <v>196</v>
      </c>
      <c r="D93" s="192" t="s">
        <v>127</v>
      </c>
      <c r="E93" s="193" t="s">
        <v>197</v>
      </c>
      <c r="F93" s="194" t="s">
        <v>198</v>
      </c>
      <c r="G93" s="195" t="s">
        <v>166</v>
      </c>
      <c r="H93" s="196">
        <v>40</v>
      </c>
      <c r="I93" s="197"/>
      <c r="J93" s="198">
        <f>ROUND(I93*H93,2)</f>
        <v>0</v>
      </c>
      <c r="K93" s="194" t="s">
        <v>131</v>
      </c>
      <c r="L93" s="60"/>
      <c r="M93" s="199" t="s">
        <v>21</v>
      </c>
      <c r="N93" s="200" t="s">
        <v>41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177</v>
      </c>
      <c r="AT93" s="23" t="s">
        <v>127</v>
      </c>
      <c r="AU93" s="23" t="s">
        <v>80</v>
      </c>
      <c r="AY93" s="23" t="s">
        <v>124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78</v>
      </c>
      <c r="BK93" s="203">
        <f>ROUND(I93*H93,2)</f>
        <v>0</v>
      </c>
      <c r="BL93" s="23" t="s">
        <v>177</v>
      </c>
      <c r="BM93" s="23" t="s">
        <v>199</v>
      </c>
    </row>
    <row r="94" spans="2:65" s="1" customFormat="1" ht="22.5" customHeight="1" x14ac:dyDescent="0.3">
      <c r="B94" s="40"/>
      <c r="C94" s="236" t="s">
        <v>186</v>
      </c>
      <c r="D94" s="236" t="s">
        <v>181</v>
      </c>
      <c r="E94" s="237" t="s">
        <v>200</v>
      </c>
      <c r="F94" s="238" t="s">
        <v>201</v>
      </c>
      <c r="G94" s="239" t="s">
        <v>184</v>
      </c>
      <c r="H94" s="240">
        <v>42</v>
      </c>
      <c r="I94" s="241"/>
      <c r="J94" s="242">
        <f>ROUND(I94*H94,2)</f>
        <v>0</v>
      </c>
      <c r="K94" s="238" t="s">
        <v>131</v>
      </c>
      <c r="L94" s="243"/>
      <c r="M94" s="244" t="s">
        <v>21</v>
      </c>
      <c r="N94" s="245" t="s">
        <v>41</v>
      </c>
      <c r="O94" s="41"/>
      <c r="P94" s="201">
        <f>O94*H94</f>
        <v>0</v>
      </c>
      <c r="Q94" s="201">
        <v>1E-3</v>
      </c>
      <c r="R94" s="201">
        <f>Q94*H94</f>
        <v>4.2000000000000003E-2</v>
      </c>
      <c r="S94" s="201">
        <v>0</v>
      </c>
      <c r="T94" s="202">
        <f>S94*H94</f>
        <v>0</v>
      </c>
      <c r="AR94" s="23" t="s">
        <v>185</v>
      </c>
      <c r="AT94" s="23" t="s">
        <v>181</v>
      </c>
      <c r="AU94" s="23" t="s">
        <v>80</v>
      </c>
      <c r="AY94" s="23" t="s">
        <v>124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78</v>
      </c>
      <c r="BK94" s="203">
        <f>ROUND(I94*H94,2)</f>
        <v>0</v>
      </c>
      <c r="BL94" s="23" t="s">
        <v>177</v>
      </c>
      <c r="BM94" s="23" t="s">
        <v>177</v>
      </c>
    </row>
    <row r="95" spans="2:65" s="11" customFormat="1" x14ac:dyDescent="0.3">
      <c r="B95" s="214"/>
      <c r="C95" s="215"/>
      <c r="D95" s="207" t="s">
        <v>178</v>
      </c>
      <c r="E95" s="216" t="s">
        <v>21</v>
      </c>
      <c r="F95" s="217" t="s">
        <v>202</v>
      </c>
      <c r="G95" s="215"/>
      <c r="H95" s="218">
        <v>42</v>
      </c>
      <c r="I95" s="219"/>
      <c r="J95" s="215"/>
      <c r="K95" s="215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178</v>
      </c>
      <c r="AU95" s="224" t="s">
        <v>80</v>
      </c>
      <c r="AV95" s="11" t="s">
        <v>80</v>
      </c>
      <c r="AW95" s="11" t="s">
        <v>34</v>
      </c>
      <c r="AX95" s="11" t="s">
        <v>70</v>
      </c>
      <c r="AY95" s="224" t="s">
        <v>124</v>
      </c>
    </row>
    <row r="96" spans="2:65" s="12" customFormat="1" x14ac:dyDescent="0.3">
      <c r="B96" s="225"/>
      <c r="C96" s="226"/>
      <c r="D96" s="204" t="s">
        <v>178</v>
      </c>
      <c r="E96" s="227" t="s">
        <v>21</v>
      </c>
      <c r="F96" s="228" t="s">
        <v>180</v>
      </c>
      <c r="G96" s="226"/>
      <c r="H96" s="229">
        <v>42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AT96" s="235" t="s">
        <v>178</v>
      </c>
      <c r="AU96" s="235" t="s">
        <v>80</v>
      </c>
      <c r="AV96" s="12" t="s">
        <v>142</v>
      </c>
      <c r="AW96" s="12" t="s">
        <v>34</v>
      </c>
      <c r="AX96" s="12" t="s">
        <v>78</v>
      </c>
      <c r="AY96" s="235" t="s">
        <v>124</v>
      </c>
    </row>
    <row r="97" spans="2:65" s="1" customFormat="1" ht="22.5" customHeight="1" x14ac:dyDescent="0.3">
      <c r="B97" s="40"/>
      <c r="C97" s="236" t="s">
        <v>203</v>
      </c>
      <c r="D97" s="236" t="s">
        <v>181</v>
      </c>
      <c r="E97" s="237" t="s">
        <v>204</v>
      </c>
      <c r="F97" s="238" t="s">
        <v>205</v>
      </c>
      <c r="G97" s="239" t="s">
        <v>184</v>
      </c>
      <c r="H97" s="240">
        <v>2</v>
      </c>
      <c r="I97" s="241"/>
      <c r="J97" s="242">
        <f>ROUND(I97*H97,2)</f>
        <v>0</v>
      </c>
      <c r="K97" s="238" t="s">
        <v>21</v>
      </c>
      <c r="L97" s="243"/>
      <c r="M97" s="244" t="s">
        <v>21</v>
      </c>
      <c r="N97" s="245" t="s">
        <v>41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185</v>
      </c>
      <c r="AT97" s="23" t="s">
        <v>181</v>
      </c>
      <c r="AU97" s="23" t="s">
        <v>80</v>
      </c>
      <c r="AY97" s="23" t="s">
        <v>124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78</v>
      </c>
      <c r="BK97" s="203">
        <f>ROUND(I97*H97,2)</f>
        <v>0</v>
      </c>
      <c r="BL97" s="23" t="s">
        <v>177</v>
      </c>
      <c r="BM97" s="23" t="s">
        <v>206</v>
      </c>
    </row>
    <row r="98" spans="2:65" s="11" customFormat="1" x14ac:dyDescent="0.3">
      <c r="B98" s="214"/>
      <c r="C98" s="215"/>
      <c r="D98" s="207" t="s">
        <v>178</v>
      </c>
      <c r="E98" s="216" t="s">
        <v>21</v>
      </c>
      <c r="F98" s="217" t="s">
        <v>80</v>
      </c>
      <c r="G98" s="215"/>
      <c r="H98" s="218">
        <v>2</v>
      </c>
      <c r="I98" s="219"/>
      <c r="J98" s="215"/>
      <c r="K98" s="215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178</v>
      </c>
      <c r="AU98" s="224" t="s">
        <v>80</v>
      </c>
      <c r="AV98" s="11" t="s">
        <v>80</v>
      </c>
      <c r="AW98" s="11" t="s">
        <v>34</v>
      </c>
      <c r="AX98" s="11" t="s">
        <v>70</v>
      </c>
      <c r="AY98" s="224" t="s">
        <v>124</v>
      </c>
    </row>
    <row r="99" spans="2:65" s="12" customFormat="1" x14ac:dyDescent="0.3">
      <c r="B99" s="225"/>
      <c r="C99" s="226"/>
      <c r="D99" s="204" t="s">
        <v>178</v>
      </c>
      <c r="E99" s="227" t="s">
        <v>21</v>
      </c>
      <c r="F99" s="228" t="s">
        <v>180</v>
      </c>
      <c r="G99" s="226"/>
      <c r="H99" s="229">
        <v>2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AT99" s="235" t="s">
        <v>178</v>
      </c>
      <c r="AU99" s="235" t="s">
        <v>80</v>
      </c>
      <c r="AV99" s="12" t="s">
        <v>142</v>
      </c>
      <c r="AW99" s="12" t="s">
        <v>34</v>
      </c>
      <c r="AX99" s="12" t="s">
        <v>78</v>
      </c>
      <c r="AY99" s="235" t="s">
        <v>124</v>
      </c>
    </row>
    <row r="100" spans="2:65" s="1" customFormat="1" ht="22.5" customHeight="1" x14ac:dyDescent="0.3">
      <c r="B100" s="40"/>
      <c r="C100" s="192" t="s">
        <v>191</v>
      </c>
      <c r="D100" s="192" t="s">
        <v>127</v>
      </c>
      <c r="E100" s="193" t="s">
        <v>207</v>
      </c>
      <c r="F100" s="194" t="s">
        <v>208</v>
      </c>
      <c r="G100" s="195" t="s">
        <v>190</v>
      </c>
      <c r="H100" s="196">
        <v>30</v>
      </c>
      <c r="I100" s="197"/>
      <c r="J100" s="198">
        <f t="shared" ref="J100:J113" si="0">ROUND(I100*H100,2)</f>
        <v>0</v>
      </c>
      <c r="K100" s="194" t="s">
        <v>131</v>
      </c>
      <c r="L100" s="60"/>
      <c r="M100" s="199" t="s">
        <v>21</v>
      </c>
      <c r="N100" s="200" t="s">
        <v>41</v>
      </c>
      <c r="O100" s="41"/>
      <c r="P100" s="201">
        <f t="shared" ref="P100:P113" si="1">O100*H100</f>
        <v>0</v>
      </c>
      <c r="Q100" s="201">
        <v>0</v>
      </c>
      <c r="R100" s="201">
        <f t="shared" ref="R100:R113" si="2">Q100*H100</f>
        <v>0</v>
      </c>
      <c r="S100" s="201">
        <v>0</v>
      </c>
      <c r="T100" s="202">
        <f t="shared" ref="T100:T113" si="3">S100*H100</f>
        <v>0</v>
      </c>
      <c r="AR100" s="23" t="s">
        <v>177</v>
      </c>
      <c r="AT100" s="23" t="s">
        <v>127</v>
      </c>
      <c r="AU100" s="23" t="s">
        <v>80</v>
      </c>
      <c r="AY100" s="23" t="s">
        <v>124</v>
      </c>
      <c r="BE100" s="203">
        <f t="shared" ref="BE100:BE113" si="4">IF(N100="základní",J100,0)</f>
        <v>0</v>
      </c>
      <c r="BF100" s="203">
        <f t="shared" ref="BF100:BF113" si="5">IF(N100="snížená",J100,0)</f>
        <v>0</v>
      </c>
      <c r="BG100" s="203">
        <f t="shared" ref="BG100:BG113" si="6">IF(N100="zákl. přenesená",J100,0)</f>
        <v>0</v>
      </c>
      <c r="BH100" s="203">
        <f t="shared" ref="BH100:BH113" si="7">IF(N100="sníž. přenesená",J100,0)</f>
        <v>0</v>
      </c>
      <c r="BI100" s="203">
        <f t="shared" ref="BI100:BI113" si="8">IF(N100="nulová",J100,0)</f>
        <v>0</v>
      </c>
      <c r="BJ100" s="23" t="s">
        <v>78</v>
      </c>
      <c r="BK100" s="203">
        <f t="shared" ref="BK100:BK113" si="9">ROUND(I100*H100,2)</f>
        <v>0</v>
      </c>
      <c r="BL100" s="23" t="s">
        <v>177</v>
      </c>
      <c r="BM100" s="23" t="s">
        <v>209</v>
      </c>
    </row>
    <row r="101" spans="2:65" s="1" customFormat="1" ht="22.5" customHeight="1" x14ac:dyDescent="0.3">
      <c r="B101" s="40"/>
      <c r="C101" s="236" t="s">
        <v>210</v>
      </c>
      <c r="D101" s="236" t="s">
        <v>181</v>
      </c>
      <c r="E101" s="237" t="s">
        <v>211</v>
      </c>
      <c r="F101" s="238" t="s">
        <v>212</v>
      </c>
      <c r="G101" s="239" t="s">
        <v>190</v>
      </c>
      <c r="H101" s="240">
        <v>4</v>
      </c>
      <c r="I101" s="241"/>
      <c r="J101" s="242">
        <f t="shared" si="0"/>
        <v>0</v>
      </c>
      <c r="K101" s="238" t="s">
        <v>131</v>
      </c>
      <c r="L101" s="243"/>
      <c r="M101" s="244" t="s">
        <v>21</v>
      </c>
      <c r="N101" s="245" t="s">
        <v>41</v>
      </c>
      <c r="O101" s="41"/>
      <c r="P101" s="201">
        <f t="shared" si="1"/>
        <v>0</v>
      </c>
      <c r="Q101" s="201">
        <v>1.2999999999999999E-4</v>
      </c>
      <c r="R101" s="201">
        <f t="shared" si="2"/>
        <v>5.1999999999999995E-4</v>
      </c>
      <c r="S101" s="201">
        <v>0</v>
      </c>
      <c r="T101" s="202">
        <f t="shared" si="3"/>
        <v>0</v>
      </c>
      <c r="AR101" s="23" t="s">
        <v>185</v>
      </c>
      <c r="AT101" s="23" t="s">
        <v>181</v>
      </c>
      <c r="AU101" s="23" t="s">
        <v>80</v>
      </c>
      <c r="AY101" s="23" t="s">
        <v>124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23" t="s">
        <v>78</v>
      </c>
      <c r="BK101" s="203">
        <f t="shared" si="9"/>
        <v>0</v>
      </c>
      <c r="BL101" s="23" t="s">
        <v>177</v>
      </c>
      <c r="BM101" s="23" t="s">
        <v>213</v>
      </c>
    </row>
    <row r="102" spans="2:65" s="1" customFormat="1" ht="22.5" customHeight="1" x14ac:dyDescent="0.3">
      <c r="B102" s="40"/>
      <c r="C102" s="236" t="s">
        <v>194</v>
      </c>
      <c r="D102" s="236" t="s">
        <v>181</v>
      </c>
      <c r="E102" s="237" t="s">
        <v>214</v>
      </c>
      <c r="F102" s="238" t="s">
        <v>215</v>
      </c>
      <c r="G102" s="239" t="s">
        <v>190</v>
      </c>
      <c r="H102" s="240">
        <v>8</v>
      </c>
      <c r="I102" s="241"/>
      <c r="J102" s="242">
        <f t="shared" si="0"/>
        <v>0</v>
      </c>
      <c r="K102" s="238" t="s">
        <v>131</v>
      </c>
      <c r="L102" s="243"/>
      <c r="M102" s="244" t="s">
        <v>21</v>
      </c>
      <c r="N102" s="245" t="s">
        <v>41</v>
      </c>
      <c r="O102" s="41"/>
      <c r="P102" s="201">
        <f t="shared" si="1"/>
        <v>0</v>
      </c>
      <c r="Q102" s="201">
        <v>2.3000000000000001E-4</v>
      </c>
      <c r="R102" s="201">
        <f t="shared" si="2"/>
        <v>1.8400000000000001E-3</v>
      </c>
      <c r="S102" s="201">
        <v>0</v>
      </c>
      <c r="T102" s="202">
        <f t="shared" si="3"/>
        <v>0</v>
      </c>
      <c r="AR102" s="23" t="s">
        <v>185</v>
      </c>
      <c r="AT102" s="23" t="s">
        <v>181</v>
      </c>
      <c r="AU102" s="23" t="s">
        <v>80</v>
      </c>
      <c r="AY102" s="23" t="s">
        <v>124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23" t="s">
        <v>78</v>
      </c>
      <c r="BK102" s="203">
        <f t="shared" si="9"/>
        <v>0</v>
      </c>
      <c r="BL102" s="23" t="s">
        <v>177</v>
      </c>
      <c r="BM102" s="23" t="s">
        <v>216</v>
      </c>
    </row>
    <row r="103" spans="2:65" s="1" customFormat="1" ht="22.5" customHeight="1" x14ac:dyDescent="0.3">
      <c r="B103" s="40"/>
      <c r="C103" s="236" t="s">
        <v>217</v>
      </c>
      <c r="D103" s="236" t="s">
        <v>181</v>
      </c>
      <c r="E103" s="237" t="s">
        <v>218</v>
      </c>
      <c r="F103" s="238" t="s">
        <v>219</v>
      </c>
      <c r="G103" s="239" t="s">
        <v>190</v>
      </c>
      <c r="H103" s="240">
        <v>12</v>
      </c>
      <c r="I103" s="241"/>
      <c r="J103" s="242">
        <f t="shared" si="0"/>
        <v>0</v>
      </c>
      <c r="K103" s="238" t="s">
        <v>131</v>
      </c>
      <c r="L103" s="243"/>
      <c r="M103" s="244" t="s">
        <v>21</v>
      </c>
      <c r="N103" s="245" t="s">
        <v>41</v>
      </c>
      <c r="O103" s="41"/>
      <c r="P103" s="201">
        <f t="shared" si="1"/>
        <v>0</v>
      </c>
      <c r="Q103" s="201">
        <v>2.5999999999999998E-4</v>
      </c>
      <c r="R103" s="201">
        <f t="shared" si="2"/>
        <v>3.1199999999999995E-3</v>
      </c>
      <c r="S103" s="201">
        <v>0</v>
      </c>
      <c r="T103" s="202">
        <f t="shared" si="3"/>
        <v>0</v>
      </c>
      <c r="AR103" s="23" t="s">
        <v>185</v>
      </c>
      <c r="AT103" s="23" t="s">
        <v>181</v>
      </c>
      <c r="AU103" s="23" t="s">
        <v>80</v>
      </c>
      <c r="AY103" s="23" t="s">
        <v>124</v>
      </c>
      <c r="BE103" s="203">
        <f t="shared" si="4"/>
        <v>0</v>
      </c>
      <c r="BF103" s="203">
        <f t="shared" si="5"/>
        <v>0</v>
      </c>
      <c r="BG103" s="203">
        <f t="shared" si="6"/>
        <v>0</v>
      </c>
      <c r="BH103" s="203">
        <f t="shared" si="7"/>
        <v>0</v>
      </c>
      <c r="BI103" s="203">
        <f t="shared" si="8"/>
        <v>0</v>
      </c>
      <c r="BJ103" s="23" t="s">
        <v>78</v>
      </c>
      <c r="BK103" s="203">
        <f t="shared" si="9"/>
        <v>0</v>
      </c>
      <c r="BL103" s="23" t="s">
        <v>177</v>
      </c>
      <c r="BM103" s="23" t="s">
        <v>220</v>
      </c>
    </row>
    <row r="104" spans="2:65" s="1" customFormat="1" ht="31.5" customHeight="1" x14ac:dyDescent="0.3">
      <c r="B104" s="40"/>
      <c r="C104" s="236" t="s">
        <v>199</v>
      </c>
      <c r="D104" s="236" t="s">
        <v>181</v>
      </c>
      <c r="E104" s="237" t="s">
        <v>221</v>
      </c>
      <c r="F104" s="238" t="s">
        <v>222</v>
      </c>
      <c r="G104" s="239" t="s">
        <v>190</v>
      </c>
      <c r="H104" s="240">
        <v>6</v>
      </c>
      <c r="I104" s="241"/>
      <c r="J104" s="242">
        <f t="shared" si="0"/>
        <v>0</v>
      </c>
      <c r="K104" s="238" t="s">
        <v>131</v>
      </c>
      <c r="L104" s="243"/>
      <c r="M104" s="244" t="s">
        <v>21</v>
      </c>
      <c r="N104" s="245" t="s">
        <v>41</v>
      </c>
      <c r="O104" s="41"/>
      <c r="P104" s="201">
        <f t="shared" si="1"/>
        <v>0</v>
      </c>
      <c r="Q104" s="201">
        <v>6.9999999999999999E-4</v>
      </c>
      <c r="R104" s="201">
        <f t="shared" si="2"/>
        <v>4.1999999999999997E-3</v>
      </c>
      <c r="S104" s="201">
        <v>0</v>
      </c>
      <c r="T104" s="202">
        <f t="shared" si="3"/>
        <v>0</v>
      </c>
      <c r="AR104" s="23" t="s">
        <v>185</v>
      </c>
      <c r="AT104" s="23" t="s">
        <v>181</v>
      </c>
      <c r="AU104" s="23" t="s">
        <v>80</v>
      </c>
      <c r="AY104" s="23" t="s">
        <v>124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23" t="s">
        <v>78</v>
      </c>
      <c r="BK104" s="203">
        <f t="shared" si="9"/>
        <v>0</v>
      </c>
      <c r="BL104" s="23" t="s">
        <v>177</v>
      </c>
      <c r="BM104" s="23" t="s">
        <v>223</v>
      </c>
    </row>
    <row r="105" spans="2:65" s="1" customFormat="1" ht="22.5" customHeight="1" x14ac:dyDescent="0.3">
      <c r="B105" s="40"/>
      <c r="C105" s="192" t="s">
        <v>10</v>
      </c>
      <c r="D105" s="192" t="s">
        <v>127</v>
      </c>
      <c r="E105" s="193" t="s">
        <v>224</v>
      </c>
      <c r="F105" s="194" t="s">
        <v>225</v>
      </c>
      <c r="G105" s="195" t="s">
        <v>190</v>
      </c>
      <c r="H105" s="196">
        <v>2</v>
      </c>
      <c r="I105" s="197"/>
      <c r="J105" s="198">
        <f t="shared" si="0"/>
        <v>0</v>
      </c>
      <c r="K105" s="194" t="s">
        <v>131</v>
      </c>
      <c r="L105" s="60"/>
      <c r="M105" s="199" t="s">
        <v>21</v>
      </c>
      <c r="N105" s="200" t="s">
        <v>41</v>
      </c>
      <c r="O105" s="41"/>
      <c r="P105" s="201">
        <f t="shared" si="1"/>
        <v>0</v>
      </c>
      <c r="Q105" s="201">
        <v>0</v>
      </c>
      <c r="R105" s="201">
        <f t="shared" si="2"/>
        <v>0</v>
      </c>
      <c r="S105" s="201">
        <v>0</v>
      </c>
      <c r="T105" s="202">
        <f t="shared" si="3"/>
        <v>0</v>
      </c>
      <c r="AR105" s="23" t="s">
        <v>177</v>
      </c>
      <c r="AT105" s="23" t="s">
        <v>127</v>
      </c>
      <c r="AU105" s="23" t="s">
        <v>80</v>
      </c>
      <c r="AY105" s="23" t="s">
        <v>124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23" t="s">
        <v>78</v>
      </c>
      <c r="BK105" s="203">
        <f t="shared" si="9"/>
        <v>0</v>
      </c>
      <c r="BL105" s="23" t="s">
        <v>177</v>
      </c>
      <c r="BM105" s="23" t="s">
        <v>226</v>
      </c>
    </row>
    <row r="106" spans="2:65" s="1" customFormat="1" ht="22.5" customHeight="1" x14ac:dyDescent="0.3">
      <c r="B106" s="40"/>
      <c r="C106" s="236" t="s">
        <v>177</v>
      </c>
      <c r="D106" s="236" t="s">
        <v>181</v>
      </c>
      <c r="E106" s="237" t="s">
        <v>227</v>
      </c>
      <c r="F106" s="238" t="s">
        <v>228</v>
      </c>
      <c r="G106" s="239" t="s">
        <v>190</v>
      </c>
      <c r="H106" s="240">
        <v>2</v>
      </c>
      <c r="I106" s="241"/>
      <c r="J106" s="242">
        <f t="shared" si="0"/>
        <v>0</v>
      </c>
      <c r="K106" s="238" t="s">
        <v>131</v>
      </c>
      <c r="L106" s="243"/>
      <c r="M106" s="244" t="s">
        <v>21</v>
      </c>
      <c r="N106" s="245" t="s">
        <v>41</v>
      </c>
      <c r="O106" s="41"/>
      <c r="P106" s="201">
        <f t="shared" si="1"/>
        <v>0</v>
      </c>
      <c r="Q106" s="201">
        <v>2.0000000000000001E-4</v>
      </c>
      <c r="R106" s="201">
        <f t="shared" si="2"/>
        <v>4.0000000000000002E-4</v>
      </c>
      <c r="S106" s="201">
        <v>0</v>
      </c>
      <c r="T106" s="202">
        <f t="shared" si="3"/>
        <v>0</v>
      </c>
      <c r="AR106" s="23" t="s">
        <v>185</v>
      </c>
      <c r="AT106" s="23" t="s">
        <v>181</v>
      </c>
      <c r="AU106" s="23" t="s">
        <v>80</v>
      </c>
      <c r="AY106" s="23" t="s">
        <v>124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23" t="s">
        <v>78</v>
      </c>
      <c r="BK106" s="203">
        <f t="shared" si="9"/>
        <v>0</v>
      </c>
      <c r="BL106" s="23" t="s">
        <v>177</v>
      </c>
      <c r="BM106" s="23" t="s">
        <v>185</v>
      </c>
    </row>
    <row r="107" spans="2:65" s="1" customFormat="1" ht="22.5" customHeight="1" x14ac:dyDescent="0.3">
      <c r="B107" s="40"/>
      <c r="C107" s="192" t="s">
        <v>229</v>
      </c>
      <c r="D107" s="192" t="s">
        <v>127</v>
      </c>
      <c r="E107" s="193" t="s">
        <v>230</v>
      </c>
      <c r="F107" s="194" t="s">
        <v>231</v>
      </c>
      <c r="G107" s="195" t="s">
        <v>190</v>
      </c>
      <c r="H107" s="196">
        <v>2</v>
      </c>
      <c r="I107" s="197"/>
      <c r="J107" s="198">
        <f t="shared" si="0"/>
        <v>0</v>
      </c>
      <c r="K107" s="194" t="s">
        <v>131</v>
      </c>
      <c r="L107" s="60"/>
      <c r="M107" s="199" t="s">
        <v>21</v>
      </c>
      <c r="N107" s="200" t="s">
        <v>41</v>
      </c>
      <c r="O107" s="41"/>
      <c r="P107" s="201">
        <f t="shared" si="1"/>
        <v>0</v>
      </c>
      <c r="Q107" s="201">
        <v>0</v>
      </c>
      <c r="R107" s="201">
        <f t="shared" si="2"/>
        <v>0</v>
      </c>
      <c r="S107" s="201">
        <v>0</v>
      </c>
      <c r="T107" s="202">
        <f t="shared" si="3"/>
        <v>0</v>
      </c>
      <c r="AR107" s="23" t="s">
        <v>177</v>
      </c>
      <c r="AT107" s="23" t="s">
        <v>127</v>
      </c>
      <c r="AU107" s="23" t="s">
        <v>80</v>
      </c>
      <c r="AY107" s="23" t="s">
        <v>124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23" t="s">
        <v>78</v>
      </c>
      <c r="BK107" s="203">
        <f t="shared" si="9"/>
        <v>0</v>
      </c>
      <c r="BL107" s="23" t="s">
        <v>177</v>
      </c>
      <c r="BM107" s="23" t="s">
        <v>232</v>
      </c>
    </row>
    <row r="108" spans="2:65" s="1" customFormat="1" ht="22.5" customHeight="1" x14ac:dyDescent="0.3">
      <c r="B108" s="40"/>
      <c r="C108" s="236" t="s">
        <v>206</v>
      </c>
      <c r="D108" s="236" t="s">
        <v>181</v>
      </c>
      <c r="E108" s="237" t="s">
        <v>233</v>
      </c>
      <c r="F108" s="238" t="s">
        <v>234</v>
      </c>
      <c r="G108" s="239" t="s">
        <v>190</v>
      </c>
      <c r="H108" s="240">
        <v>2</v>
      </c>
      <c r="I108" s="241"/>
      <c r="J108" s="242">
        <f t="shared" si="0"/>
        <v>0</v>
      </c>
      <c r="K108" s="238" t="s">
        <v>131</v>
      </c>
      <c r="L108" s="243"/>
      <c r="M108" s="244" t="s">
        <v>21</v>
      </c>
      <c r="N108" s="245" t="s">
        <v>41</v>
      </c>
      <c r="O108" s="41"/>
      <c r="P108" s="201">
        <f t="shared" si="1"/>
        <v>0</v>
      </c>
      <c r="Q108" s="201">
        <v>4.1999999999999997E-3</v>
      </c>
      <c r="R108" s="201">
        <f t="shared" si="2"/>
        <v>8.3999999999999995E-3</v>
      </c>
      <c r="S108" s="201">
        <v>0</v>
      </c>
      <c r="T108" s="202">
        <f t="shared" si="3"/>
        <v>0</v>
      </c>
      <c r="AR108" s="23" t="s">
        <v>185</v>
      </c>
      <c r="AT108" s="23" t="s">
        <v>181</v>
      </c>
      <c r="AU108" s="23" t="s">
        <v>80</v>
      </c>
      <c r="AY108" s="23" t="s">
        <v>124</v>
      </c>
      <c r="BE108" s="203">
        <f t="shared" si="4"/>
        <v>0</v>
      </c>
      <c r="BF108" s="203">
        <f t="shared" si="5"/>
        <v>0</v>
      </c>
      <c r="BG108" s="203">
        <f t="shared" si="6"/>
        <v>0</v>
      </c>
      <c r="BH108" s="203">
        <f t="shared" si="7"/>
        <v>0</v>
      </c>
      <c r="BI108" s="203">
        <f t="shared" si="8"/>
        <v>0</v>
      </c>
      <c r="BJ108" s="23" t="s">
        <v>78</v>
      </c>
      <c r="BK108" s="203">
        <f t="shared" si="9"/>
        <v>0</v>
      </c>
      <c r="BL108" s="23" t="s">
        <v>177</v>
      </c>
      <c r="BM108" s="23" t="s">
        <v>235</v>
      </c>
    </row>
    <row r="109" spans="2:65" s="1" customFormat="1" ht="22.5" customHeight="1" x14ac:dyDescent="0.3">
      <c r="B109" s="40"/>
      <c r="C109" s="192" t="s">
        <v>236</v>
      </c>
      <c r="D109" s="192" t="s">
        <v>127</v>
      </c>
      <c r="E109" s="193" t="s">
        <v>237</v>
      </c>
      <c r="F109" s="194" t="s">
        <v>238</v>
      </c>
      <c r="G109" s="195" t="s">
        <v>190</v>
      </c>
      <c r="H109" s="196">
        <v>2</v>
      </c>
      <c r="I109" s="197"/>
      <c r="J109" s="198">
        <f t="shared" si="0"/>
        <v>0</v>
      </c>
      <c r="K109" s="194" t="s">
        <v>131</v>
      </c>
      <c r="L109" s="60"/>
      <c r="M109" s="199" t="s">
        <v>21</v>
      </c>
      <c r="N109" s="200" t="s">
        <v>41</v>
      </c>
      <c r="O109" s="41"/>
      <c r="P109" s="201">
        <f t="shared" si="1"/>
        <v>0</v>
      </c>
      <c r="Q109" s="201">
        <v>0</v>
      </c>
      <c r="R109" s="201">
        <f t="shared" si="2"/>
        <v>0</v>
      </c>
      <c r="S109" s="201">
        <v>0</v>
      </c>
      <c r="T109" s="202">
        <f t="shared" si="3"/>
        <v>0</v>
      </c>
      <c r="AR109" s="23" t="s">
        <v>177</v>
      </c>
      <c r="AT109" s="23" t="s">
        <v>127</v>
      </c>
      <c r="AU109" s="23" t="s">
        <v>80</v>
      </c>
      <c r="AY109" s="23" t="s">
        <v>124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23" t="s">
        <v>78</v>
      </c>
      <c r="BK109" s="203">
        <f t="shared" si="9"/>
        <v>0</v>
      </c>
      <c r="BL109" s="23" t="s">
        <v>177</v>
      </c>
      <c r="BM109" s="23" t="s">
        <v>239</v>
      </c>
    </row>
    <row r="110" spans="2:65" s="1" customFormat="1" ht="22.5" customHeight="1" x14ac:dyDescent="0.3">
      <c r="B110" s="40"/>
      <c r="C110" s="192" t="s">
        <v>209</v>
      </c>
      <c r="D110" s="192" t="s">
        <v>127</v>
      </c>
      <c r="E110" s="193" t="s">
        <v>240</v>
      </c>
      <c r="F110" s="194" t="s">
        <v>241</v>
      </c>
      <c r="G110" s="195" t="s">
        <v>190</v>
      </c>
      <c r="H110" s="196">
        <v>2</v>
      </c>
      <c r="I110" s="197"/>
      <c r="J110" s="198">
        <f t="shared" si="0"/>
        <v>0</v>
      </c>
      <c r="K110" s="194" t="s">
        <v>131</v>
      </c>
      <c r="L110" s="60"/>
      <c r="M110" s="199" t="s">
        <v>21</v>
      </c>
      <c r="N110" s="200" t="s">
        <v>41</v>
      </c>
      <c r="O110" s="41"/>
      <c r="P110" s="201">
        <f t="shared" si="1"/>
        <v>0</v>
      </c>
      <c r="Q110" s="201">
        <v>0</v>
      </c>
      <c r="R110" s="201">
        <f t="shared" si="2"/>
        <v>0</v>
      </c>
      <c r="S110" s="201">
        <v>0</v>
      </c>
      <c r="T110" s="202">
        <f t="shared" si="3"/>
        <v>0</v>
      </c>
      <c r="AR110" s="23" t="s">
        <v>177</v>
      </c>
      <c r="AT110" s="23" t="s">
        <v>127</v>
      </c>
      <c r="AU110" s="23" t="s">
        <v>80</v>
      </c>
      <c r="AY110" s="23" t="s">
        <v>124</v>
      </c>
      <c r="BE110" s="203">
        <f t="shared" si="4"/>
        <v>0</v>
      </c>
      <c r="BF110" s="203">
        <f t="shared" si="5"/>
        <v>0</v>
      </c>
      <c r="BG110" s="203">
        <f t="shared" si="6"/>
        <v>0</v>
      </c>
      <c r="BH110" s="203">
        <f t="shared" si="7"/>
        <v>0</v>
      </c>
      <c r="BI110" s="203">
        <f t="shared" si="8"/>
        <v>0</v>
      </c>
      <c r="BJ110" s="23" t="s">
        <v>78</v>
      </c>
      <c r="BK110" s="203">
        <f t="shared" si="9"/>
        <v>0</v>
      </c>
      <c r="BL110" s="23" t="s">
        <v>177</v>
      </c>
      <c r="BM110" s="23" t="s">
        <v>242</v>
      </c>
    </row>
    <row r="111" spans="2:65" s="1" customFormat="1" ht="22.5" customHeight="1" x14ac:dyDescent="0.3">
      <c r="B111" s="40"/>
      <c r="C111" s="236" t="s">
        <v>9</v>
      </c>
      <c r="D111" s="236" t="s">
        <v>181</v>
      </c>
      <c r="E111" s="237" t="s">
        <v>243</v>
      </c>
      <c r="F111" s="238" t="s">
        <v>244</v>
      </c>
      <c r="G111" s="239" t="s">
        <v>190</v>
      </c>
      <c r="H111" s="240">
        <v>2</v>
      </c>
      <c r="I111" s="241"/>
      <c r="J111" s="242">
        <f t="shared" si="0"/>
        <v>0</v>
      </c>
      <c r="K111" s="238" t="s">
        <v>131</v>
      </c>
      <c r="L111" s="243"/>
      <c r="M111" s="244" t="s">
        <v>21</v>
      </c>
      <c r="N111" s="245" t="s">
        <v>41</v>
      </c>
      <c r="O111" s="41"/>
      <c r="P111" s="201">
        <f t="shared" si="1"/>
        <v>0</v>
      </c>
      <c r="Q111" s="201">
        <v>9.9999999999999995E-7</v>
      </c>
      <c r="R111" s="201">
        <f t="shared" si="2"/>
        <v>1.9999999999999999E-6</v>
      </c>
      <c r="S111" s="201">
        <v>0</v>
      </c>
      <c r="T111" s="202">
        <f t="shared" si="3"/>
        <v>0</v>
      </c>
      <c r="AR111" s="23" t="s">
        <v>185</v>
      </c>
      <c r="AT111" s="23" t="s">
        <v>181</v>
      </c>
      <c r="AU111" s="23" t="s">
        <v>80</v>
      </c>
      <c r="AY111" s="23" t="s">
        <v>124</v>
      </c>
      <c r="BE111" s="203">
        <f t="shared" si="4"/>
        <v>0</v>
      </c>
      <c r="BF111" s="203">
        <f t="shared" si="5"/>
        <v>0</v>
      </c>
      <c r="BG111" s="203">
        <f t="shared" si="6"/>
        <v>0</v>
      </c>
      <c r="BH111" s="203">
        <f t="shared" si="7"/>
        <v>0</v>
      </c>
      <c r="BI111" s="203">
        <f t="shared" si="8"/>
        <v>0</v>
      </c>
      <c r="BJ111" s="23" t="s">
        <v>78</v>
      </c>
      <c r="BK111" s="203">
        <f t="shared" si="9"/>
        <v>0</v>
      </c>
      <c r="BL111" s="23" t="s">
        <v>177</v>
      </c>
      <c r="BM111" s="23" t="s">
        <v>202</v>
      </c>
    </row>
    <row r="112" spans="2:65" s="1" customFormat="1" ht="22.5" customHeight="1" x14ac:dyDescent="0.3">
      <c r="B112" s="40"/>
      <c r="C112" s="192" t="s">
        <v>213</v>
      </c>
      <c r="D112" s="192" t="s">
        <v>127</v>
      </c>
      <c r="E112" s="193" t="s">
        <v>245</v>
      </c>
      <c r="F112" s="194" t="s">
        <v>246</v>
      </c>
      <c r="G112" s="195" t="s">
        <v>190</v>
      </c>
      <c r="H112" s="196">
        <v>2</v>
      </c>
      <c r="I112" s="197"/>
      <c r="J112" s="198">
        <f t="shared" si="0"/>
        <v>0</v>
      </c>
      <c r="K112" s="194" t="s">
        <v>21</v>
      </c>
      <c r="L112" s="60"/>
      <c r="M112" s="199" t="s">
        <v>21</v>
      </c>
      <c r="N112" s="200" t="s">
        <v>41</v>
      </c>
      <c r="O112" s="41"/>
      <c r="P112" s="201">
        <f t="shared" si="1"/>
        <v>0</v>
      </c>
      <c r="Q112" s="201">
        <v>0</v>
      </c>
      <c r="R112" s="201">
        <f t="shared" si="2"/>
        <v>0</v>
      </c>
      <c r="S112" s="201">
        <v>0</v>
      </c>
      <c r="T112" s="202">
        <f t="shared" si="3"/>
        <v>0</v>
      </c>
      <c r="AR112" s="23" t="s">
        <v>177</v>
      </c>
      <c r="AT112" s="23" t="s">
        <v>127</v>
      </c>
      <c r="AU112" s="23" t="s">
        <v>80</v>
      </c>
      <c r="AY112" s="23" t="s">
        <v>124</v>
      </c>
      <c r="BE112" s="203">
        <f t="shared" si="4"/>
        <v>0</v>
      </c>
      <c r="BF112" s="203">
        <f t="shared" si="5"/>
        <v>0</v>
      </c>
      <c r="BG112" s="203">
        <f t="shared" si="6"/>
        <v>0</v>
      </c>
      <c r="BH112" s="203">
        <f t="shared" si="7"/>
        <v>0</v>
      </c>
      <c r="BI112" s="203">
        <f t="shared" si="8"/>
        <v>0</v>
      </c>
      <c r="BJ112" s="23" t="s">
        <v>78</v>
      </c>
      <c r="BK112" s="203">
        <f t="shared" si="9"/>
        <v>0</v>
      </c>
      <c r="BL112" s="23" t="s">
        <v>177</v>
      </c>
      <c r="BM112" s="23" t="s">
        <v>247</v>
      </c>
    </row>
    <row r="113" spans="2:65" s="1" customFormat="1" ht="22.5" customHeight="1" x14ac:dyDescent="0.3">
      <c r="B113" s="40"/>
      <c r="C113" s="236" t="s">
        <v>248</v>
      </c>
      <c r="D113" s="236" t="s">
        <v>181</v>
      </c>
      <c r="E113" s="237" t="s">
        <v>249</v>
      </c>
      <c r="F113" s="238" t="s">
        <v>250</v>
      </c>
      <c r="G113" s="239" t="s">
        <v>190</v>
      </c>
      <c r="H113" s="240">
        <v>2</v>
      </c>
      <c r="I113" s="241"/>
      <c r="J113" s="242">
        <f t="shared" si="0"/>
        <v>0</v>
      </c>
      <c r="K113" s="238" t="s">
        <v>21</v>
      </c>
      <c r="L113" s="243"/>
      <c r="M113" s="244" t="s">
        <v>21</v>
      </c>
      <c r="N113" s="246" t="s">
        <v>41</v>
      </c>
      <c r="O113" s="210"/>
      <c r="P113" s="247">
        <f t="shared" si="1"/>
        <v>0</v>
      </c>
      <c r="Q113" s="247">
        <v>0</v>
      </c>
      <c r="R113" s="247">
        <f t="shared" si="2"/>
        <v>0</v>
      </c>
      <c r="S113" s="247">
        <v>0</v>
      </c>
      <c r="T113" s="248">
        <f t="shared" si="3"/>
        <v>0</v>
      </c>
      <c r="AR113" s="23" t="s">
        <v>185</v>
      </c>
      <c r="AT113" s="23" t="s">
        <v>181</v>
      </c>
      <c r="AU113" s="23" t="s">
        <v>80</v>
      </c>
      <c r="AY113" s="23" t="s">
        <v>124</v>
      </c>
      <c r="BE113" s="203">
        <f t="shared" si="4"/>
        <v>0</v>
      </c>
      <c r="BF113" s="203">
        <f t="shared" si="5"/>
        <v>0</v>
      </c>
      <c r="BG113" s="203">
        <f t="shared" si="6"/>
        <v>0</v>
      </c>
      <c r="BH113" s="203">
        <f t="shared" si="7"/>
        <v>0</v>
      </c>
      <c r="BI113" s="203">
        <f t="shared" si="8"/>
        <v>0</v>
      </c>
      <c r="BJ113" s="23" t="s">
        <v>78</v>
      </c>
      <c r="BK113" s="203">
        <f t="shared" si="9"/>
        <v>0</v>
      </c>
      <c r="BL113" s="23" t="s">
        <v>177</v>
      </c>
      <c r="BM113" s="23" t="s">
        <v>251</v>
      </c>
    </row>
    <row r="114" spans="2:65" s="1" customFormat="1" ht="6.95" customHeight="1" x14ac:dyDescent="0.3">
      <c r="B114" s="55"/>
      <c r="C114" s="56"/>
      <c r="D114" s="56"/>
      <c r="E114" s="56"/>
      <c r="F114" s="56"/>
      <c r="G114" s="56"/>
      <c r="H114" s="56"/>
      <c r="I114" s="138"/>
      <c r="J114" s="56"/>
      <c r="K114" s="56"/>
      <c r="L114" s="60"/>
    </row>
  </sheetData>
  <sheetProtection algorithmName="SHA-512" hashValue="vESm2fynIY/P6+dA+qt5X4jb2j0QlmHA3mGdDSyeK21jzNeY8g/gwY6cg1+WYE4Stm6HMwTlDy0snpDQz94zIw==" saltValue="XV47xuawtaTEMOJhAdoNYg==" spinCount="100000" sheet="1" objects="1" scenarios="1" formatCells="0" formatColumns="0" formatRows="0" sort="0" autoFilter="0"/>
  <autoFilter ref="C78:K113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0"/>
  <sheetViews>
    <sheetView showGridLines="0" workbookViewId="0">
      <pane ySplit="1" topLeftCell="A84" activePane="bottomLeft" state="frozen"/>
      <selection pane="bottomLeft" activeCell="A84" sqref="A8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90</v>
      </c>
      <c r="G1" s="386" t="s">
        <v>91</v>
      </c>
      <c r="H1" s="386"/>
      <c r="I1" s="114"/>
      <c r="J1" s="113" t="s">
        <v>92</v>
      </c>
      <c r="K1" s="112" t="s">
        <v>93</v>
      </c>
      <c r="L1" s="113" t="s">
        <v>94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86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80</v>
      </c>
    </row>
    <row r="4" spans="1:70" ht="36.950000000000003" customHeight="1" x14ac:dyDescent="0.3">
      <c r="B4" s="27"/>
      <c r="C4" s="28"/>
      <c r="D4" s="29" t="s">
        <v>95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 x14ac:dyDescent="0.3">
      <c r="B7" s="27"/>
      <c r="C7" s="28"/>
      <c r="D7" s="28"/>
      <c r="E7" s="387" t="str">
        <f>'Rekapitulace stavby'!K6</f>
        <v>Trafostanice KOVIN</v>
      </c>
      <c r="F7" s="388"/>
      <c r="G7" s="388"/>
      <c r="H7" s="388"/>
      <c r="I7" s="116"/>
      <c r="J7" s="28"/>
      <c r="K7" s="30"/>
    </row>
    <row r="8" spans="1:70" s="1" customFormat="1" ht="15" x14ac:dyDescent="0.3">
      <c r="B8" s="40"/>
      <c r="C8" s="41"/>
      <c r="D8" s="36" t="s">
        <v>96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 x14ac:dyDescent="0.3">
      <c r="B9" s="40"/>
      <c r="C9" s="41"/>
      <c r="D9" s="41"/>
      <c r="E9" s="389" t="s">
        <v>252</v>
      </c>
      <c r="F9" s="390"/>
      <c r="G9" s="390"/>
      <c r="H9" s="390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 x14ac:dyDescent="0.3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26.4.2017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 x14ac:dyDescent="0.3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 x14ac:dyDescent="0.3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 x14ac:dyDescent="0.3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 x14ac:dyDescent="0.3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 x14ac:dyDescent="0.3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 x14ac:dyDescent="0.3">
      <c r="B23" s="40"/>
      <c r="C23" s="41"/>
      <c r="D23" s="36" t="s">
        <v>35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 x14ac:dyDescent="0.3">
      <c r="B24" s="120"/>
      <c r="C24" s="121"/>
      <c r="D24" s="121"/>
      <c r="E24" s="379" t="s">
        <v>21</v>
      </c>
      <c r="F24" s="379"/>
      <c r="G24" s="379"/>
      <c r="H24" s="379"/>
      <c r="I24" s="122"/>
      <c r="J24" s="121"/>
      <c r="K24" s="123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36</v>
      </c>
      <c r="E27" s="41"/>
      <c r="F27" s="41"/>
      <c r="G27" s="41"/>
      <c r="H27" s="41"/>
      <c r="I27" s="117"/>
      <c r="J27" s="127">
        <f>ROUND(J87,2)</f>
        <v>0</v>
      </c>
      <c r="K27" s="44"/>
    </row>
    <row r="28" spans="2:11" s="1" customFormat="1" ht="6.95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 x14ac:dyDescent="0.3">
      <c r="B29" s="40"/>
      <c r="C29" s="41"/>
      <c r="D29" s="41"/>
      <c r="E29" s="41"/>
      <c r="F29" s="45" t="s">
        <v>38</v>
      </c>
      <c r="G29" s="41"/>
      <c r="H29" s="41"/>
      <c r="I29" s="128" t="s">
        <v>37</v>
      </c>
      <c r="J29" s="45" t="s">
        <v>39</v>
      </c>
      <c r="K29" s="44"/>
    </row>
    <row r="30" spans="2:11" s="1" customFormat="1" ht="14.45" customHeight="1" x14ac:dyDescent="0.3">
      <c r="B30" s="40"/>
      <c r="C30" s="41"/>
      <c r="D30" s="48" t="s">
        <v>40</v>
      </c>
      <c r="E30" s="48" t="s">
        <v>41</v>
      </c>
      <c r="F30" s="129">
        <f>ROUND(SUM(BE87:BE169), 2)</f>
        <v>0</v>
      </c>
      <c r="G30" s="41"/>
      <c r="H30" s="41"/>
      <c r="I30" s="130">
        <v>0.21</v>
      </c>
      <c r="J30" s="129">
        <f>ROUND(ROUND((SUM(BE87:BE169)),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42</v>
      </c>
      <c r="F31" s="129">
        <f>ROUND(SUM(BF87:BF169), 2)</f>
        <v>0</v>
      </c>
      <c r="G31" s="41"/>
      <c r="H31" s="41"/>
      <c r="I31" s="130">
        <v>0.15</v>
      </c>
      <c r="J31" s="129">
        <f>ROUND(ROUND((SUM(BF87:BF169)),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43</v>
      </c>
      <c r="F32" s="129">
        <f>ROUND(SUM(BG87:BG169),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44</v>
      </c>
      <c r="F33" s="129">
        <f>ROUND(SUM(BH87:BH169),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45</v>
      </c>
      <c r="F34" s="129">
        <f>ROUND(SUM(BI87:BI169),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46</v>
      </c>
      <c r="E36" s="78"/>
      <c r="F36" s="78"/>
      <c r="G36" s="133" t="s">
        <v>47</v>
      </c>
      <c r="H36" s="134" t="s">
        <v>48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40"/>
      <c r="C42" s="29" t="s">
        <v>98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 x14ac:dyDescent="0.3">
      <c r="B45" s="40"/>
      <c r="C45" s="41"/>
      <c r="D45" s="41"/>
      <c r="E45" s="387" t="str">
        <f>E7</f>
        <v>Trafostanice KOVIN</v>
      </c>
      <c r="F45" s="388"/>
      <c r="G45" s="388"/>
      <c r="H45" s="388"/>
      <c r="I45" s="117"/>
      <c r="J45" s="41"/>
      <c r="K45" s="44"/>
    </row>
    <row r="46" spans="2:11" s="1" customFormat="1" ht="14.45" customHeight="1" x14ac:dyDescent="0.3">
      <c r="B46" s="40"/>
      <c r="C46" s="36" t="s">
        <v>96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 x14ac:dyDescent="0.3">
      <c r="B47" s="40"/>
      <c r="C47" s="41"/>
      <c r="D47" s="41"/>
      <c r="E47" s="389" t="str">
        <f>E9</f>
        <v>02 - Trafostanice</v>
      </c>
      <c r="F47" s="390"/>
      <c r="G47" s="390"/>
      <c r="H47" s="390"/>
      <c r="I47" s="117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26.4.2017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 x14ac:dyDescent="0.3">
      <c r="B51" s="40"/>
      <c r="C51" s="36" t="s">
        <v>27</v>
      </c>
      <c r="D51" s="41"/>
      <c r="E51" s="41"/>
      <c r="F51" s="34" t="str">
        <f>E15</f>
        <v>KOVIN, družstvo invalidů Hlubočky</v>
      </c>
      <c r="G51" s="41"/>
      <c r="H51" s="41"/>
      <c r="I51" s="118" t="s">
        <v>33</v>
      </c>
      <c r="J51" s="34" t="str">
        <f>E21</f>
        <v xml:space="preserve"> </v>
      </c>
      <c r="K51" s="44"/>
    </row>
    <row r="52" spans="2:47" s="1" customFormat="1" ht="14.45" customHeight="1" x14ac:dyDescent="0.3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99</v>
      </c>
      <c r="D54" s="131"/>
      <c r="E54" s="131"/>
      <c r="F54" s="131"/>
      <c r="G54" s="131"/>
      <c r="H54" s="131"/>
      <c r="I54" s="144"/>
      <c r="J54" s="145" t="s">
        <v>100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101</v>
      </c>
      <c r="D56" s="41"/>
      <c r="E56" s="41"/>
      <c r="F56" s="41"/>
      <c r="G56" s="41"/>
      <c r="H56" s="41"/>
      <c r="I56" s="117"/>
      <c r="J56" s="127">
        <f>J87</f>
        <v>0</v>
      </c>
      <c r="K56" s="44"/>
      <c r="AU56" s="23" t="s">
        <v>102</v>
      </c>
    </row>
    <row r="57" spans="2:47" s="7" customFormat="1" ht="24.95" customHeight="1" x14ac:dyDescent="0.3">
      <c r="B57" s="148"/>
      <c r="C57" s="149"/>
      <c r="D57" s="150" t="s">
        <v>253</v>
      </c>
      <c r="E57" s="151"/>
      <c r="F57" s="151"/>
      <c r="G57" s="151"/>
      <c r="H57" s="151"/>
      <c r="I57" s="152"/>
      <c r="J57" s="153">
        <f>J88</f>
        <v>0</v>
      </c>
      <c r="K57" s="154"/>
    </row>
    <row r="58" spans="2:47" s="8" customFormat="1" ht="19.899999999999999" customHeight="1" x14ac:dyDescent="0.3">
      <c r="B58" s="155"/>
      <c r="C58" s="156"/>
      <c r="D58" s="157" t="s">
        <v>254</v>
      </c>
      <c r="E58" s="158"/>
      <c r="F58" s="158"/>
      <c r="G58" s="158"/>
      <c r="H58" s="158"/>
      <c r="I58" s="159"/>
      <c r="J58" s="160">
        <f>J89</f>
        <v>0</v>
      </c>
      <c r="K58" s="161"/>
    </row>
    <row r="59" spans="2:47" s="7" customFormat="1" ht="24.95" customHeight="1" x14ac:dyDescent="0.3">
      <c r="B59" s="148"/>
      <c r="C59" s="149"/>
      <c r="D59" s="150" t="s">
        <v>160</v>
      </c>
      <c r="E59" s="151"/>
      <c r="F59" s="151"/>
      <c r="G59" s="151"/>
      <c r="H59" s="151"/>
      <c r="I59" s="152"/>
      <c r="J59" s="153">
        <f>J91</f>
        <v>0</v>
      </c>
      <c r="K59" s="154"/>
    </row>
    <row r="60" spans="2:47" s="8" customFormat="1" ht="19.899999999999999" customHeight="1" x14ac:dyDescent="0.3">
      <c r="B60" s="155"/>
      <c r="C60" s="156"/>
      <c r="D60" s="157" t="s">
        <v>255</v>
      </c>
      <c r="E60" s="158"/>
      <c r="F60" s="158"/>
      <c r="G60" s="158"/>
      <c r="H60" s="158"/>
      <c r="I60" s="159"/>
      <c r="J60" s="160">
        <f>J92</f>
        <v>0</v>
      </c>
      <c r="K60" s="161"/>
    </row>
    <row r="61" spans="2:47" s="8" customFormat="1" ht="19.899999999999999" customHeight="1" x14ac:dyDescent="0.3">
      <c r="B61" s="155"/>
      <c r="C61" s="156"/>
      <c r="D61" s="157" t="s">
        <v>256</v>
      </c>
      <c r="E61" s="158"/>
      <c r="F61" s="158"/>
      <c r="G61" s="158"/>
      <c r="H61" s="158"/>
      <c r="I61" s="159"/>
      <c r="J61" s="160">
        <f>J98</f>
        <v>0</v>
      </c>
      <c r="K61" s="161"/>
    </row>
    <row r="62" spans="2:47" s="8" customFormat="1" ht="19.899999999999999" customHeight="1" x14ac:dyDescent="0.3">
      <c r="B62" s="155"/>
      <c r="C62" s="156"/>
      <c r="D62" s="157" t="s">
        <v>257</v>
      </c>
      <c r="E62" s="158"/>
      <c r="F62" s="158"/>
      <c r="G62" s="158"/>
      <c r="H62" s="158"/>
      <c r="I62" s="159"/>
      <c r="J62" s="160">
        <f>J102</f>
        <v>0</v>
      </c>
      <c r="K62" s="161"/>
    </row>
    <row r="63" spans="2:47" s="8" customFormat="1" ht="19.899999999999999" customHeight="1" x14ac:dyDescent="0.3">
      <c r="B63" s="155"/>
      <c r="C63" s="156"/>
      <c r="D63" s="157" t="s">
        <v>258</v>
      </c>
      <c r="E63" s="158"/>
      <c r="F63" s="158"/>
      <c r="G63" s="158"/>
      <c r="H63" s="158"/>
      <c r="I63" s="159"/>
      <c r="J63" s="160">
        <f>J107</f>
        <v>0</v>
      </c>
      <c r="K63" s="161"/>
    </row>
    <row r="64" spans="2:47" s="7" customFormat="1" ht="24.95" customHeight="1" x14ac:dyDescent="0.3">
      <c r="B64" s="148"/>
      <c r="C64" s="149"/>
      <c r="D64" s="150" t="s">
        <v>259</v>
      </c>
      <c r="E64" s="151"/>
      <c r="F64" s="151"/>
      <c r="G64" s="151"/>
      <c r="H64" s="151"/>
      <c r="I64" s="152"/>
      <c r="J64" s="153">
        <f>J109</f>
        <v>0</v>
      </c>
      <c r="K64" s="154"/>
    </row>
    <row r="65" spans="2:12" s="8" customFormat="1" ht="19.899999999999999" customHeight="1" x14ac:dyDescent="0.3">
      <c r="B65" s="155"/>
      <c r="C65" s="156"/>
      <c r="D65" s="157" t="s">
        <v>260</v>
      </c>
      <c r="E65" s="158"/>
      <c r="F65" s="158"/>
      <c r="G65" s="158"/>
      <c r="H65" s="158"/>
      <c r="I65" s="159"/>
      <c r="J65" s="160">
        <f>J110</f>
        <v>0</v>
      </c>
      <c r="K65" s="161"/>
    </row>
    <row r="66" spans="2:12" s="8" customFormat="1" ht="19.899999999999999" customHeight="1" x14ac:dyDescent="0.3">
      <c r="B66" s="155"/>
      <c r="C66" s="156"/>
      <c r="D66" s="157" t="s">
        <v>261</v>
      </c>
      <c r="E66" s="158"/>
      <c r="F66" s="158"/>
      <c r="G66" s="158"/>
      <c r="H66" s="158"/>
      <c r="I66" s="159"/>
      <c r="J66" s="160">
        <f>J162</f>
        <v>0</v>
      </c>
      <c r="K66" s="161"/>
    </row>
    <row r="67" spans="2:12" s="7" customFormat="1" ht="24.95" customHeight="1" x14ac:dyDescent="0.3">
      <c r="B67" s="148"/>
      <c r="C67" s="149"/>
      <c r="D67" s="150" t="s">
        <v>262</v>
      </c>
      <c r="E67" s="151"/>
      <c r="F67" s="151"/>
      <c r="G67" s="151"/>
      <c r="H67" s="151"/>
      <c r="I67" s="152"/>
      <c r="J67" s="153">
        <f>J165</f>
        <v>0</v>
      </c>
      <c r="K67" s="154"/>
    </row>
    <row r="68" spans="2:12" s="1" customFormat="1" ht="21.75" customHeight="1" x14ac:dyDescent="0.3">
      <c r="B68" s="40"/>
      <c r="C68" s="41"/>
      <c r="D68" s="41"/>
      <c r="E68" s="41"/>
      <c r="F68" s="41"/>
      <c r="G68" s="41"/>
      <c r="H68" s="41"/>
      <c r="I68" s="117"/>
      <c r="J68" s="41"/>
      <c r="K68" s="44"/>
    </row>
    <row r="69" spans="2:12" s="1" customFormat="1" ht="6.95" customHeight="1" x14ac:dyDescent="0.3">
      <c r="B69" s="55"/>
      <c r="C69" s="56"/>
      <c r="D69" s="56"/>
      <c r="E69" s="56"/>
      <c r="F69" s="56"/>
      <c r="G69" s="56"/>
      <c r="H69" s="56"/>
      <c r="I69" s="138"/>
      <c r="J69" s="56"/>
      <c r="K69" s="57"/>
    </row>
    <row r="73" spans="2:12" s="1" customFormat="1" ht="6.95" customHeight="1" x14ac:dyDescent="0.3">
      <c r="B73" s="58"/>
      <c r="C73" s="59"/>
      <c r="D73" s="59"/>
      <c r="E73" s="59"/>
      <c r="F73" s="59"/>
      <c r="G73" s="59"/>
      <c r="H73" s="59"/>
      <c r="I73" s="141"/>
      <c r="J73" s="59"/>
      <c r="K73" s="59"/>
      <c r="L73" s="60"/>
    </row>
    <row r="74" spans="2:12" s="1" customFormat="1" ht="36.950000000000003" customHeight="1" x14ac:dyDescent="0.3">
      <c r="B74" s="40"/>
      <c r="C74" s="61" t="s">
        <v>107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6.95" customHeight="1" x14ac:dyDescent="0.3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5" customHeight="1" x14ac:dyDescent="0.3">
      <c r="B76" s="40"/>
      <c r="C76" s="64" t="s">
        <v>18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22.5" customHeight="1" x14ac:dyDescent="0.3">
      <c r="B77" s="40"/>
      <c r="C77" s="62"/>
      <c r="D77" s="62"/>
      <c r="E77" s="383" t="str">
        <f>E7</f>
        <v>Trafostanice KOVIN</v>
      </c>
      <c r="F77" s="384"/>
      <c r="G77" s="384"/>
      <c r="H77" s="384"/>
      <c r="I77" s="162"/>
      <c r="J77" s="62"/>
      <c r="K77" s="62"/>
      <c r="L77" s="60"/>
    </row>
    <row r="78" spans="2:12" s="1" customFormat="1" ht="14.45" customHeight="1" x14ac:dyDescent="0.3">
      <c r="B78" s="40"/>
      <c r="C78" s="64" t="s">
        <v>96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23.25" customHeight="1" x14ac:dyDescent="0.3">
      <c r="B79" s="40"/>
      <c r="C79" s="62"/>
      <c r="D79" s="62"/>
      <c r="E79" s="351" t="str">
        <f>E9</f>
        <v>02 - Trafostanice</v>
      </c>
      <c r="F79" s="385"/>
      <c r="G79" s="385"/>
      <c r="H79" s="385"/>
      <c r="I79" s="162"/>
      <c r="J79" s="62"/>
      <c r="K79" s="62"/>
      <c r="L79" s="60"/>
    </row>
    <row r="80" spans="2:12" s="1" customFormat="1" ht="6.95" customHeight="1" x14ac:dyDescent="0.3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8" customHeight="1" x14ac:dyDescent="0.3">
      <c r="B81" s="40"/>
      <c r="C81" s="64" t="s">
        <v>23</v>
      </c>
      <c r="D81" s="62"/>
      <c r="E81" s="62"/>
      <c r="F81" s="163" t="str">
        <f>F12</f>
        <v xml:space="preserve"> </v>
      </c>
      <c r="G81" s="62"/>
      <c r="H81" s="62"/>
      <c r="I81" s="164" t="s">
        <v>25</v>
      </c>
      <c r="J81" s="72" t="str">
        <f>IF(J12="","",J12)</f>
        <v>26.4.2017</v>
      </c>
      <c r="K81" s="62"/>
      <c r="L81" s="60"/>
    </row>
    <row r="82" spans="2:65" s="1" customFormat="1" ht="6.95" customHeight="1" x14ac:dyDescent="0.3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5" x14ac:dyDescent="0.3">
      <c r="B83" s="40"/>
      <c r="C83" s="64" t="s">
        <v>27</v>
      </c>
      <c r="D83" s="62"/>
      <c r="E83" s="62"/>
      <c r="F83" s="163" t="str">
        <f>E15</f>
        <v>KOVIN, družstvo invalidů Hlubočky</v>
      </c>
      <c r="G83" s="62"/>
      <c r="H83" s="62"/>
      <c r="I83" s="164" t="s">
        <v>33</v>
      </c>
      <c r="J83" s="163" t="str">
        <f>E21</f>
        <v xml:space="preserve"> </v>
      </c>
      <c r="K83" s="62"/>
      <c r="L83" s="60"/>
    </row>
    <row r="84" spans="2:65" s="1" customFormat="1" ht="14.45" customHeight="1" x14ac:dyDescent="0.3">
      <c r="B84" s="40"/>
      <c r="C84" s="64" t="s">
        <v>31</v>
      </c>
      <c r="D84" s="62"/>
      <c r="E84" s="62"/>
      <c r="F84" s="163" t="str">
        <f>IF(E18="","",E18)</f>
        <v/>
      </c>
      <c r="G84" s="62"/>
      <c r="H84" s="62"/>
      <c r="I84" s="162"/>
      <c r="J84" s="62"/>
      <c r="K84" s="62"/>
      <c r="L84" s="60"/>
    </row>
    <row r="85" spans="2:65" s="1" customFormat="1" ht="10.35" customHeight="1" x14ac:dyDescent="0.3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9" customFormat="1" ht="29.25" customHeight="1" x14ac:dyDescent="0.3">
      <c r="B86" s="165"/>
      <c r="C86" s="166" t="s">
        <v>108</v>
      </c>
      <c r="D86" s="167" t="s">
        <v>55</v>
      </c>
      <c r="E86" s="167" t="s">
        <v>51</v>
      </c>
      <c r="F86" s="167" t="s">
        <v>109</v>
      </c>
      <c r="G86" s="167" t="s">
        <v>110</v>
      </c>
      <c r="H86" s="167" t="s">
        <v>111</v>
      </c>
      <c r="I86" s="168" t="s">
        <v>112</v>
      </c>
      <c r="J86" s="167" t="s">
        <v>100</v>
      </c>
      <c r="K86" s="169" t="s">
        <v>113</v>
      </c>
      <c r="L86" s="170"/>
      <c r="M86" s="80" t="s">
        <v>114</v>
      </c>
      <c r="N86" s="81" t="s">
        <v>40</v>
      </c>
      <c r="O86" s="81" t="s">
        <v>115</v>
      </c>
      <c r="P86" s="81" t="s">
        <v>116</v>
      </c>
      <c r="Q86" s="81" t="s">
        <v>117</v>
      </c>
      <c r="R86" s="81" t="s">
        <v>118</v>
      </c>
      <c r="S86" s="81" t="s">
        <v>119</v>
      </c>
      <c r="T86" s="82" t="s">
        <v>120</v>
      </c>
    </row>
    <row r="87" spans="2:65" s="1" customFormat="1" ht="29.25" customHeight="1" x14ac:dyDescent="0.35">
      <c r="B87" s="40"/>
      <c r="C87" s="86" t="s">
        <v>101</v>
      </c>
      <c r="D87" s="62"/>
      <c r="E87" s="62"/>
      <c r="F87" s="62"/>
      <c r="G87" s="62"/>
      <c r="H87" s="62"/>
      <c r="I87" s="162"/>
      <c r="J87" s="171">
        <f>BK87</f>
        <v>0</v>
      </c>
      <c r="K87" s="62"/>
      <c r="L87" s="60"/>
      <c r="M87" s="83"/>
      <c r="N87" s="84"/>
      <c r="O87" s="84"/>
      <c r="P87" s="172">
        <f>P88+P91+P109+P165</f>
        <v>0</v>
      </c>
      <c r="Q87" s="84"/>
      <c r="R87" s="172">
        <f>R88+R91+R109+R165</f>
        <v>0.76819700000000002</v>
      </c>
      <c r="S87" s="84"/>
      <c r="T87" s="173">
        <f>T88+T91+T109+T165</f>
        <v>0</v>
      </c>
      <c r="AT87" s="23" t="s">
        <v>69</v>
      </c>
      <c r="AU87" s="23" t="s">
        <v>102</v>
      </c>
      <c r="BK87" s="174">
        <f>BK88+BK91+BK109+BK165</f>
        <v>0</v>
      </c>
    </row>
    <row r="88" spans="2:65" s="10" customFormat="1" ht="37.35" customHeight="1" x14ac:dyDescent="0.35">
      <c r="B88" s="175"/>
      <c r="C88" s="176"/>
      <c r="D88" s="177" t="s">
        <v>69</v>
      </c>
      <c r="E88" s="178" t="s">
        <v>263</v>
      </c>
      <c r="F88" s="178" t="s">
        <v>264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</f>
        <v>0</v>
      </c>
      <c r="Q88" s="183"/>
      <c r="R88" s="184">
        <f>R89</f>
        <v>0.133497</v>
      </c>
      <c r="S88" s="183"/>
      <c r="T88" s="185">
        <f>T89</f>
        <v>0</v>
      </c>
      <c r="AR88" s="186" t="s">
        <v>78</v>
      </c>
      <c r="AT88" s="187" t="s">
        <v>69</v>
      </c>
      <c r="AU88" s="187" t="s">
        <v>70</v>
      </c>
      <c r="AY88" s="186" t="s">
        <v>124</v>
      </c>
      <c r="BK88" s="188">
        <f>BK89</f>
        <v>0</v>
      </c>
    </row>
    <row r="89" spans="2:65" s="10" customFormat="1" ht="19.899999999999999" customHeight="1" x14ac:dyDescent="0.3">
      <c r="B89" s="175"/>
      <c r="C89" s="176"/>
      <c r="D89" s="189" t="s">
        <v>69</v>
      </c>
      <c r="E89" s="190" t="s">
        <v>153</v>
      </c>
      <c r="F89" s="190" t="s">
        <v>265</v>
      </c>
      <c r="G89" s="176"/>
      <c r="H89" s="176"/>
      <c r="I89" s="179"/>
      <c r="J89" s="191">
        <f>BK89</f>
        <v>0</v>
      </c>
      <c r="K89" s="176"/>
      <c r="L89" s="181"/>
      <c r="M89" s="182"/>
      <c r="N89" s="183"/>
      <c r="O89" s="183"/>
      <c r="P89" s="184">
        <f>P90</f>
        <v>0</v>
      </c>
      <c r="Q89" s="183"/>
      <c r="R89" s="184">
        <f>R90</f>
        <v>0.133497</v>
      </c>
      <c r="S89" s="183"/>
      <c r="T89" s="185">
        <f>T90</f>
        <v>0</v>
      </c>
      <c r="AR89" s="186" t="s">
        <v>78</v>
      </c>
      <c r="AT89" s="187" t="s">
        <v>69</v>
      </c>
      <c r="AU89" s="187" t="s">
        <v>78</v>
      </c>
      <c r="AY89" s="186" t="s">
        <v>124</v>
      </c>
      <c r="BK89" s="188">
        <f>BK90</f>
        <v>0</v>
      </c>
    </row>
    <row r="90" spans="2:65" s="1" customFormat="1" ht="31.5" customHeight="1" x14ac:dyDescent="0.3">
      <c r="B90" s="40"/>
      <c r="C90" s="192" t="s">
        <v>78</v>
      </c>
      <c r="D90" s="192" t="s">
        <v>127</v>
      </c>
      <c r="E90" s="193" t="s">
        <v>266</v>
      </c>
      <c r="F90" s="194" t="s">
        <v>267</v>
      </c>
      <c r="G90" s="195" t="s">
        <v>268</v>
      </c>
      <c r="H90" s="196">
        <v>9.1</v>
      </c>
      <c r="I90" s="197"/>
      <c r="J90" s="198">
        <f>ROUND(I90*H90,2)</f>
        <v>0</v>
      </c>
      <c r="K90" s="194" t="s">
        <v>131</v>
      </c>
      <c r="L90" s="60"/>
      <c r="M90" s="199" t="s">
        <v>21</v>
      </c>
      <c r="N90" s="200" t="s">
        <v>41</v>
      </c>
      <c r="O90" s="41"/>
      <c r="P90" s="201">
        <f>O90*H90</f>
        <v>0</v>
      </c>
      <c r="Q90" s="201">
        <v>1.4670000000000001E-2</v>
      </c>
      <c r="R90" s="201">
        <f>Q90*H90</f>
        <v>0.133497</v>
      </c>
      <c r="S90" s="201">
        <v>0</v>
      </c>
      <c r="T90" s="202">
        <f>S90*H90</f>
        <v>0</v>
      </c>
      <c r="AR90" s="23" t="s">
        <v>142</v>
      </c>
      <c r="AT90" s="23" t="s">
        <v>127</v>
      </c>
      <c r="AU90" s="23" t="s">
        <v>80</v>
      </c>
      <c r="AY90" s="23" t="s">
        <v>124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78</v>
      </c>
      <c r="BK90" s="203">
        <f>ROUND(I90*H90,2)</f>
        <v>0</v>
      </c>
      <c r="BL90" s="23" t="s">
        <v>142</v>
      </c>
      <c r="BM90" s="23" t="s">
        <v>269</v>
      </c>
    </row>
    <row r="91" spans="2:65" s="10" customFormat="1" ht="37.35" customHeight="1" x14ac:dyDescent="0.35">
      <c r="B91" s="175"/>
      <c r="C91" s="176"/>
      <c r="D91" s="177" t="s">
        <v>69</v>
      </c>
      <c r="E91" s="178" t="s">
        <v>171</v>
      </c>
      <c r="F91" s="178" t="s">
        <v>172</v>
      </c>
      <c r="G91" s="176"/>
      <c r="H91" s="176"/>
      <c r="I91" s="179"/>
      <c r="J91" s="180">
        <f>BK91</f>
        <v>0</v>
      </c>
      <c r="K91" s="176"/>
      <c r="L91" s="181"/>
      <c r="M91" s="182"/>
      <c r="N91" s="183"/>
      <c r="O91" s="183"/>
      <c r="P91" s="184">
        <f>P92+P98+P102+P107</f>
        <v>0</v>
      </c>
      <c r="Q91" s="183"/>
      <c r="R91" s="184">
        <f>R92+R98+R102+R107</f>
        <v>4.0000000000000002E-4</v>
      </c>
      <c r="S91" s="183"/>
      <c r="T91" s="185">
        <f>T92+T98+T102+T107</f>
        <v>0</v>
      </c>
      <c r="AR91" s="186" t="s">
        <v>80</v>
      </c>
      <c r="AT91" s="187" t="s">
        <v>69</v>
      </c>
      <c r="AU91" s="187" t="s">
        <v>70</v>
      </c>
      <c r="AY91" s="186" t="s">
        <v>124</v>
      </c>
      <c r="BK91" s="188">
        <f>BK92+BK98+BK102+BK107</f>
        <v>0</v>
      </c>
    </row>
    <row r="92" spans="2:65" s="10" customFormat="1" ht="19.899999999999999" customHeight="1" x14ac:dyDescent="0.3">
      <c r="B92" s="175"/>
      <c r="C92" s="176"/>
      <c r="D92" s="189" t="s">
        <v>69</v>
      </c>
      <c r="E92" s="190" t="s">
        <v>270</v>
      </c>
      <c r="F92" s="190" t="s">
        <v>271</v>
      </c>
      <c r="G92" s="176"/>
      <c r="H92" s="176"/>
      <c r="I92" s="179"/>
      <c r="J92" s="191">
        <f>BK92</f>
        <v>0</v>
      </c>
      <c r="K92" s="176"/>
      <c r="L92" s="181"/>
      <c r="M92" s="182"/>
      <c r="N92" s="183"/>
      <c r="O92" s="183"/>
      <c r="P92" s="184">
        <f>SUM(P93:P97)</f>
        <v>0</v>
      </c>
      <c r="Q92" s="183"/>
      <c r="R92" s="184">
        <f>SUM(R93:R97)</f>
        <v>0</v>
      </c>
      <c r="S92" s="183"/>
      <c r="T92" s="185">
        <f>SUM(T93:T97)</f>
        <v>0</v>
      </c>
      <c r="AR92" s="186" t="s">
        <v>80</v>
      </c>
      <c r="AT92" s="187" t="s">
        <v>69</v>
      </c>
      <c r="AU92" s="187" t="s">
        <v>78</v>
      </c>
      <c r="AY92" s="186" t="s">
        <v>124</v>
      </c>
      <c r="BK92" s="188">
        <f>SUM(BK93:BK97)</f>
        <v>0</v>
      </c>
    </row>
    <row r="93" spans="2:65" s="1" customFormat="1" ht="22.5" customHeight="1" x14ac:dyDescent="0.3">
      <c r="B93" s="40"/>
      <c r="C93" s="192" t="s">
        <v>80</v>
      </c>
      <c r="D93" s="192" t="s">
        <v>127</v>
      </c>
      <c r="E93" s="193" t="s">
        <v>272</v>
      </c>
      <c r="F93" s="194" t="s">
        <v>273</v>
      </c>
      <c r="G93" s="195" t="s">
        <v>190</v>
      </c>
      <c r="H93" s="196">
        <v>8</v>
      </c>
      <c r="I93" s="197"/>
      <c r="J93" s="198">
        <f>ROUND(I93*H93,2)</f>
        <v>0</v>
      </c>
      <c r="K93" s="194" t="s">
        <v>131</v>
      </c>
      <c r="L93" s="60"/>
      <c r="M93" s="199" t="s">
        <v>21</v>
      </c>
      <c r="N93" s="200" t="s">
        <v>41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177</v>
      </c>
      <c r="AT93" s="23" t="s">
        <v>127</v>
      </c>
      <c r="AU93" s="23" t="s">
        <v>80</v>
      </c>
      <c r="AY93" s="23" t="s">
        <v>124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78</v>
      </c>
      <c r="BK93" s="203">
        <f>ROUND(I93*H93,2)</f>
        <v>0</v>
      </c>
      <c r="BL93" s="23" t="s">
        <v>177</v>
      </c>
      <c r="BM93" s="23" t="s">
        <v>209</v>
      </c>
    </row>
    <row r="94" spans="2:65" s="11" customFormat="1" x14ac:dyDescent="0.3">
      <c r="B94" s="214"/>
      <c r="C94" s="215"/>
      <c r="D94" s="207" t="s">
        <v>178</v>
      </c>
      <c r="E94" s="216" t="s">
        <v>21</v>
      </c>
      <c r="F94" s="217" t="s">
        <v>274</v>
      </c>
      <c r="G94" s="215"/>
      <c r="H94" s="218">
        <v>8</v>
      </c>
      <c r="I94" s="219"/>
      <c r="J94" s="215"/>
      <c r="K94" s="215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178</v>
      </c>
      <c r="AU94" s="224" t="s">
        <v>80</v>
      </c>
      <c r="AV94" s="11" t="s">
        <v>80</v>
      </c>
      <c r="AW94" s="11" t="s">
        <v>34</v>
      </c>
      <c r="AX94" s="11" t="s">
        <v>70</v>
      </c>
      <c r="AY94" s="224" t="s">
        <v>124</v>
      </c>
    </row>
    <row r="95" spans="2:65" s="12" customFormat="1" x14ac:dyDescent="0.3">
      <c r="B95" s="225"/>
      <c r="C95" s="226"/>
      <c r="D95" s="204" t="s">
        <v>178</v>
      </c>
      <c r="E95" s="227" t="s">
        <v>21</v>
      </c>
      <c r="F95" s="228" t="s">
        <v>180</v>
      </c>
      <c r="G95" s="226"/>
      <c r="H95" s="229">
        <v>8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AT95" s="235" t="s">
        <v>178</v>
      </c>
      <c r="AU95" s="235" t="s">
        <v>80</v>
      </c>
      <c r="AV95" s="12" t="s">
        <v>142</v>
      </c>
      <c r="AW95" s="12" t="s">
        <v>34</v>
      </c>
      <c r="AX95" s="12" t="s">
        <v>78</v>
      </c>
      <c r="AY95" s="235" t="s">
        <v>124</v>
      </c>
    </row>
    <row r="96" spans="2:65" s="1" customFormat="1" ht="22.5" customHeight="1" x14ac:dyDescent="0.3">
      <c r="B96" s="40"/>
      <c r="C96" s="236" t="s">
        <v>139</v>
      </c>
      <c r="D96" s="236" t="s">
        <v>181</v>
      </c>
      <c r="E96" s="237" t="s">
        <v>275</v>
      </c>
      <c r="F96" s="238" t="s">
        <v>276</v>
      </c>
      <c r="G96" s="239" t="s">
        <v>190</v>
      </c>
      <c r="H96" s="240">
        <v>7</v>
      </c>
      <c r="I96" s="241"/>
      <c r="J96" s="242">
        <f>ROUND(I96*H96,2)</f>
        <v>0</v>
      </c>
      <c r="K96" s="238" t="s">
        <v>21</v>
      </c>
      <c r="L96" s="243"/>
      <c r="M96" s="244" t="s">
        <v>21</v>
      </c>
      <c r="N96" s="245" t="s">
        <v>41</v>
      </c>
      <c r="O96" s="41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185</v>
      </c>
      <c r="AT96" s="23" t="s">
        <v>181</v>
      </c>
      <c r="AU96" s="23" t="s">
        <v>80</v>
      </c>
      <c r="AY96" s="23" t="s">
        <v>124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78</v>
      </c>
      <c r="BK96" s="203">
        <f>ROUND(I96*H96,2)</f>
        <v>0</v>
      </c>
      <c r="BL96" s="23" t="s">
        <v>177</v>
      </c>
      <c r="BM96" s="23" t="s">
        <v>213</v>
      </c>
    </row>
    <row r="97" spans="2:65" s="1" customFormat="1" ht="22.5" customHeight="1" x14ac:dyDescent="0.3">
      <c r="B97" s="40"/>
      <c r="C97" s="236" t="s">
        <v>142</v>
      </c>
      <c r="D97" s="236" t="s">
        <v>181</v>
      </c>
      <c r="E97" s="237" t="s">
        <v>277</v>
      </c>
      <c r="F97" s="238" t="s">
        <v>278</v>
      </c>
      <c r="G97" s="239" t="s">
        <v>190</v>
      </c>
      <c r="H97" s="240">
        <v>1</v>
      </c>
      <c r="I97" s="241"/>
      <c r="J97" s="242">
        <f>ROUND(I97*H97,2)</f>
        <v>0</v>
      </c>
      <c r="K97" s="238" t="s">
        <v>21</v>
      </c>
      <c r="L97" s="243"/>
      <c r="M97" s="244" t="s">
        <v>21</v>
      </c>
      <c r="N97" s="245" t="s">
        <v>41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185</v>
      </c>
      <c r="AT97" s="23" t="s">
        <v>181</v>
      </c>
      <c r="AU97" s="23" t="s">
        <v>80</v>
      </c>
      <c r="AY97" s="23" t="s">
        <v>124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78</v>
      </c>
      <c r="BK97" s="203">
        <f>ROUND(I97*H97,2)</f>
        <v>0</v>
      </c>
      <c r="BL97" s="23" t="s">
        <v>177</v>
      </c>
      <c r="BM97" s="23" t="s">
        <v>216</v>
      </c>
    </row>
    <row r="98" spans="2:65" s="10" customFormat="1" ht="29.85" customHeight="1" x14ac:dyDescent="0.3">
      <c r="B98" s="175"/>
      <c r="C98" s="176"/>
      <c r="D98" s="189" t="s">
        <v>69</v>
      </c>
      <c r="E98" s="190" t="s">
        <v>279</v>
      </c>
      <c r="F98" s="190" t="s">
        <v>280</v>
      </c>
      <c r="G98" s="176"/>
      <c r="H98" s="176"/>
      <c r="I98" s="179"/>
      <c r="J98" s="191">
        <f>BK98</f>
        <v>0</v>
      </c>
      <c r="K98" s="176"/>
      <c r="L98" s="181"/>
      <c r="M98" s="182"/>
      <c r="N98" s="183"/>
      <c r="O98" s="183"/>
      <c r="P98" s="184">
        <f>SUM(P99:P101)</f>
        <v>0</v>
      </c>
      <c r="Q98" s="183"/>
      <c r="R98" s="184">
        <f>SUM(R99:R101)</f>
        <v>4.0000000000000002E-4</v>
      </c>
      <c r="S98" s="183"/>
      <c r="T98" s="185">
        <f>SUM(T99:T101)</f>
        <v>0</v>
      </c>
      <c r="AR98" s="186" t="s">
        <v>80</v>
      </c>
      <c r="AT98" s="187" t="s">
        <v>69</v>
      </c>
      <c r="AU98" s="187" t="s">
        <v>78</v>
      </c>
      <c r="AY98" s="186" t="s">
        <v>124</v>
      </c>
      <c r="BK98" s="188">
        <f>SUM(BK99:BK101)</f>
        <v>0</v>
      </c>
    </row>
    <row r="99" spans="2:65" s="1" customFormat="1" ht="22.5" customHeight="1" x14ac:dyDescent="0.3">
      <c r="B99" s="40"/>
      <c r="C99" s="192" t="s">
        <v>123</v>
      </c>
      <c r="D99" s="192" t="s">
        <v>127</v>
      </c>
      <c r="E99" s="193" t="s">
        <v>281</v>
      </c>
      <c r="F99" s="194" t="s">
        <v>282</v>
      </c>
      <c r="G99" s="195" t="s">
        <v>190</v>
      </c>
      <c r="H99" s="196">
        <v>1</v>
      </c>
      <c r="I99" s="197"/>
      <c r="J99" s="198">
        <f>ROUND(I99*H99,2)</f>
        <v>0</v>
      </c>
      <c r="K99" s="194" t="s">
        <v>131</v>
      </c>
      <c r="L99" s="60"/>
      <c r="M99" s="199" t="s">
        <v>21</v>
      </c>
      <c r="N99" s="200" t="s">
        <v>41</v>
      </c>
      <c r="O99" s="41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3" t="s">
        <v>177</v>
      </c>
      <c r="AT99" s="23" t="s">
        <v>127</v>
      </c>
      <c r="AU99" s="23" t="s">
        <v>80</v>
      </c>
      <c r="AY99" s="23" t="s">
        <v>124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78</v>
      </c>
      <c r="BK99" s="203">
        <f>ROUND(I99*H99,2)</f>
        <v>0</v>
      </c>
      <c r="BL99" s="23" t="s">
        <v>177</v>
      </c>
      <c r="BM99" s="23" t="s">
        <v>220</v>
      </c>
    </row>
    <row r="100" spans="2:65" s="1" customFormat="1" ht="22.5" customHeight="1" x14ac:dyDescent="0.3">
      <c r="B100" s="40"/>
      <c r="C100" s="236" t="s">
        <v>153</v>
      </c>
      <c r="D100" s="236" t="s">
        <v>181</v>
      </c>
      <c r="E100" s="237" t="s">
        <v>283</v>
      </c>
      <c r="F100" s="238" t="s">
        <v>284</v>
      </c>
      <c r="G100" s="239" t="s">
        <v>190</v>
      </c>
      <c r="H100" s="240">
        <v>1</v>
      </c>
      <c r="I100" s="241"/>
      <c r="J100" s="242">
        <f>ROUND(I100*H100,2)</f>
        <v>0</v>
      </c>
      <c r="K100" s="238" t="s">
        <v>131</v>
      </c>
      <c r="L100" s="243"/>
      <c r="M100" s="244" t="s">
        <v>21</v>
      </c>
      <c r="N100" s="245" t="s">
        <v>41</v>
      </c>
      <c r="O100" s="41"/>
      <c r="P100" s="201">
        <f>O100*H100</f>
        <v>0</v>
      </c>
      <c r="Q100" s="201">
        <v>4.0000000000000002E-4</v>
      </c>
      <c r="R100" s="201">
        <f>Q100*H100</f>
        <v>4.0000000000000002E-4</v>
      </c>
      <c r="S100" s="201">
        <v>0</v>
      </c>
      <c r="T100" s="202">
        <f>S100*H100</f>
        <v>0</v>
      </c>
      <c r="AR100" s="23" t="s">
        <v>185</v>
      </c>
      <c r="AT100" s="23" t="s">
        <v>181</v>
      </c>
      <c r="AU100" s="23" t="s">
        <v>80</v>
      </c>
      <c r="AY100" s="23" t="s">
        <v>124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78</v>
      </c>
      <c r="BK100" s="203">
        <f>ROUND(I100*H100,2)</f>
        <v>0</v>
      </c>
      <c r="BL100" s="23" t="s">
        <v>177</v>
      </c>
      <c r="BM100" s="23" t="s">
        <v>223</v>
      </c>
    </row>
    <row r="101" spans="2:65" s="1" customFormat="1" ht="27" x14ac:dyDescent="0.3">
      <c r="B101" s="40"/>
      <c r="C101" s="62"/>
      <c r="D101" s="207" t="s">
        <v>145</v>
      </c>
      <c r="E101" s="62"/>
      <c r="F101" s="208" t="s">
        <v>285</v>
      </c>
      <c r="G101" s="62"/>
      <c r="H101" s="62"/>
      <c r="I101" s="162"/>
      <c r="J101" s="62"/>
      <c r="K101" s="62"/>
      <c r="L101" s="60"/>
      <c r="M101" s="206"/>
      <c r="N101" s="41"/>
      <c r="O101" s="41"/>
      <c r="P101" s="41"/>
      <c r="Q101" s="41"/>
      <c r="R101" s="41"/>
      <c r="S101" s="41"/>
      <c r="T101" s="77"/>
      <c r="AT101" s="23" t="s">
        <v>145</v>
      </c>
      <c r="AU101" s="23" t="s">
        <v>80</v>
      </c>
    </row>
    <row r="102" spans="2:65" s="10" customFormat="1" ht="29.85" customHeight="1" x14ac:dyDescent="0.3">
      <c r="B102" s="175"/>
      <c r="C102" s="176"/>
      <c r="D102" s="189" t="s">
        <v>69</v>
      </c>
      <c r="E102" s="190" t="s">
        <v>286</v>
      </c>
      <c r="F102" s="190" t="s">
        <v>287</v>
      </c>
      <c r="G102" s="176"/>
      <c r="H102" s="176"/>
      <c r="I102" s="179"/>
      <c r="J102" s="191">
        <f>BK102</f>
        <v>0</v>
      </c>
      <c r="K102" s="176"/>
      <c r="L102" s="181"/>
      <c r="M102" s="182"/>
      <c r="N102" s="183"/>
      <c r="O102" s="183"/>
      <c r="P102" s="184">
        <f>SUM(P103:P106)</f>
        <v>0</v>
      </c>
      <c r="Q102" s="183"/>
      <c r="R102" s="184">
        <f>SUM(R103:R106)</f>
        <v>0</v>
      </c>
      <c r="S102" s="183"/>
      <c r="T102" s="185">
        <f>SUM(T103:T106)</f>
        <v>0</v>
      </c>
      <c r="AR102" s="186" t="s">
        <v>80</v>
      </c>
      <c r="AT102" s="187" t="s">
        <v>69</v>
      </c>
      <c r="AU102" s="187" t="s">
        <v>78</v>
      </c>
      <c r="AY102" s="186" t="s">
        <v>124</v>
      </c>
      <c r="BK102" s="188">
        <f>SUM(BK103:BK106)</f>
        <v>0</v>
      </c>
    </row>
    <row r="103" spans="2:65" s="1" customFormat="1" ht="22.5" customHeight="1" x14ac:dyDescent="0.3">
      <c r="B103" s="40"/>
      <c r="C103" s="192" t="s">
        <v>196</v>
      </c>
      <c r="D103" s="192" t="s">
        <v>127</v>
      </c>
      <c r="E103" s="193" t="s">
        <v>288</v>
      </c>
      <c r="F103" s="194" t="s">
        <v>289</v>
      </c>
      <c r="G103" s="195" t="s">
        <v>268</v>
      </c>
      <c r="H103" s="196">
        <v>22.04</v>
      </c>
      <c r="I103" s="197"/>
      <c r="J103" s="198">
        <f>ROUND(I103*H103,2)</f>
        <v>0</v>
      </c>
      <c r="K103" s="194" t="s">
        <v>21</v>
      </c>
      <c r="L103" s="60"/>
      <c r="M103" s="199" t="s">
        <v>21</v>
      </c>
      <c r="N103" s="200" t="s">
        <v>41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177</v>
      </c>
      <c r="AT103" s="23" t="s">
        <v>127</v>
      </c>
      <c r="AU103" s="23" t="s">
        <v>80</v>
      </c>
      <c r="AY103" s="23" t="s">
        <v>124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78</v>
      </c>
      <c r="BK103" s="203">
        <f>ROUND(I103*H103,2)</f>
        <v>0</v>
      </c>
      <c r="BL103" s="23" t="s">
        <v>177</v>
      </c>
      <c r="BM103" s="23" t="s">
        <v>226</v>
      </c>
    </row>
    <row r="104" spans="2:65" s="1" customFormat="1" ht="22.5" customHeight="1" x14ac:dyDescent="0.3">
      <c r="B104" s="40"/>
      <c r="C104" s="236" t="s">
        <v>186</v>
      </c>
      <c r="D104" s="236" t="s">
        <v>181</v>
      </c>
      <c r="E104" s="237" t="s">
        <v>290</v>
      </c>
      <c r="F104" s="238" t="s">
        <v>291</v>
      </c>
      <c r="G104" s="239" t="s">
        <v>268</v>
      </c>
      <c r="H104" s="240">
        <v>25.346</v>
      </c>
      <c r="I104" s="241"/>
      <c r="J104" s="242">
        <f>ROUND(I104*H104,2)</f>
        <v>0</v>
      </c>
      <c r="K104" s="238" t="s">
        <v>21</v>
      </c>
      <c r="L104" s="243"/>
      <c r="M104" s="244" t="s">
        <v>21</v>
      </c>
      <c r="N104" s="245" t="s">
        <v>41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3" t="s">
        <v>185</v>
      </c>
      <c r="AT104" s="23" t="s">
        <v>181</v>
      </c>
      <c r="AU104" s="23" t="s">
        <v>80</v>
      </c>
      <c r="AY104" s="23" t="s">
        <v>124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78</v>
      </c>
      <c r="BK104" s="203">
        <f>ROUND(I104*H104,2)</f>
        <v>0</v>
      </c>
      <c r="BL104" s="23" t="s">
        <v>177</v>
      </c>
      <c r="BM104" s="23" t="s">
        <v>185</v>
      </c>
    </row>
    <row r="105" spans="2:65" s="11" customFormat="1" x14ac:dyDescent="0.3">
      <c r="B105" s="214"/>
      <c r="C105" s="215"/>
      <c r="D105" s="207" t="s">
        <v>178</v>
      </c>
      <c r="E105" s="216" t="s">
        <v>21</v>
      </c>
      <c r="F105" s="217" t="s">
        <v>292</v>
      </c>
      <c r="G105" s="215"/>
      <c r="H105" s="218">
        <v>25.346</v>
      </c>
      <c r="I105" s="219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178</v>
      </c>
      <c r="AU105" s="224" t="s">
        <v>80</v>
      </c>
      <c r="AV105" s="11" t="s">
        <v>80</v>
      </c>
      <c r="AW105" s="11" t="s">
        <v>34</v>
      </c>
      <c r="AX105" s="11" t="s">
        <v>70</v>
      </c>
      <c r="AY105" s="224" t="s">
        <v>124</v>
      </c>
    </row>
    <row r="106" spans="2:65" s="12" customFormat="1" x14ac:dyDescent="0.3">
      <c r="B106" s="225"/>
      <c r="C106" s="226"/>
      <c r="D106" s="207" t="s">
        <v>178</v>
      </c>
      <c r="E106" s="249" t="s">
        <v>21</v>
      </c>
      <c r="F106" s="250" t="s">
        <v>180</v>
      </c>
      <c r="G106" s="226"/>
      <c r="H106" s="251">
        <v>25.346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AT106" s="235" t="s">
        <v>178</v>
      </c>
      <c r="AU106" s="235" t="s">
        <v>80</v>
      </c>
      <c r="AV106" s="12" t="s">
        <v>142</v>
      </c>
      <c r="AW106" s="12" t="s">
        <v>34</v>
      </c>
      <c r="AX106" s="12" t="s">
        <v>78</v>
      </c>
      <c r="AY106" s="235" t="s">
        <v>124</v>
      </c>
    </row>
    <row r="107" spans="2:65" s="10" customFormat="1" ht="29.85" customHeight="1" x14ac:dyDescent="0.3">
      <c r="B107" s="175"/>
      <c r="C107" s="176"/>
      <c r="D107" s="189" t="s">
        <v>69</v>
      </c>
      <c r="E107" s="190" t="s">
        <v>293</v>
      </c>
      <c r="F107" s="190" t="s">
        <v>294</v>
      </c>
      <c r="G107" s="176"/>
      <c r="H107" s="176"/>
      <c r="I107" s="179"/>
      <c r="J107" s="191">
        <f>BK107</f>
        <v>0</v>
      </c>
      <c r="K107" s="176"/>
      <c r="L107" s="181"/>
      <c r="M107" s="182"/>
      <c r="N107" s="183"/>
      <c r="O107" s="183"/>
      <c r="P107" s="184">
        <f>P108</f>
        <v>0</v>
      </c>
      <c r="Q107" s="183"/>
      <c r="R107" s="184">
        <f>R108</f>
        <v>0</v>
      </c>
      <c r="S107" s="183"/>
      <c r="T107" s="185">
        <f>T108</f>
        <v>0</v>
      </c>
      <c r="AR107" s="186" t="s">
        <v>80</v>
      </c>
      <c r="AT107" s="187" t="s">
        <v>69</v>
      </c>
      <c r="AU107" s="187" t="s">
        <v>78</v>
      </c>
      <c r="AY107" s="186" t="s">
        <v>124</v>
      </c>
      <c r="BK107" s="188">
        <f>BK108</f>
        <v>0</v>
      </c>
    </row>
    <row r="108" spans="2:65" s="1" customFormat="1" ht="22.5" customHeight="1" x14ac:dyDescent="0.3">
      <c r="B108" s="40"/>
      <c r="C108" s="192" t="s">
        <v>203</v>
      </c>
      <c r="D108" s="192" t="s">
        <v>127</v>
      </c>
      <c r="E108" s="193" t="s">
        <v>295</v>
      </c>
      <c r="F108" s="194" t="s">
        <v>296</v>
      </c>
      <c r="G108" s="195" t="s">
        <v>268</v>
      </c>
      <c r="H108" s="196">
        <v>3.2</v>
      </c>
      <c r="I108" s="197"/>
      <c r="J108" s="198">
        <f>ROUND(I108*H108,2)</f>
        <v>0</v>
      </c>
      <c r="K108" s="194" t="s">
        <v>21</v>
      </c>
      <c r="L108" s="60"/>
      <c r="M108" s="199" t="s">
        <v>21</v>
      </c>
      <c r="N108" s="200" t="s">
        <v>41</v>
      </c>
      <c r="O108" s="41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3" t="s">
        <v>177</v>
      </c>
      <c r="AT108" s="23" t="s">
        <v>127</v>
      </c>
      <c r="AU108" s="23" t="s">
        <v>80</v>
      </c>
      <c r="AY108" s="23" t="s">
        <v>124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78</v>
      </c>
      <c r="BK108" s="203">
        <f>ROUND(I108*H108,2)</f>
        <v>0</v>
      </c>
      <c r="BL108" s="23" t="s">
        <v>177</v>
      </c>
      <c r="BM108" s="23" t="s">
        <v>232</v>
      </c>
    </row>
    <row r="109" spans="2:65" s="10" customFormat="1" ht="37.35" customHeight="1" x14ac:dyDescent="0.35">
      <c r="B109" s="175"/>
      <c r="C109" s="176"/>
      <c r="D109" s="177" t="s">
        <v>69</v>
      </c>
      <c r="E109" s="178" t="s">
        <v>181</v>
      </c>
      <c r="F109" s="178" t="s">
        <v>297</v>
      </c>
      <c r="G109" s="176"/>
      <c r="H109" s="176"/>
      <c r="I109" s="179"/>
      <c r="J109" s="180">
        <f>BK109</f>
        <v>0</v>
      </c>
      <c r="K109" s="176"/>
      <c r="L109" s="181"/>
      <c r="M109" s="182"/>
      <c r="N109" s="183"/>
      <c r="O109" s="183"/>
      <c r="P109" s="184">
        <f>P110+P162</f>
        <v>0</v>
      </c>
      <c r="Q109" s="183"/>
      <c r="R109" s="184">
        <f>R110+R162</f>
        <v>0.63429999999999997</v>
      </c>
      <c r="S109" s="183"/>
      <c r="T109" s="185">
        <f>T110+T162</f>
        <v>0</v>
      </c>
      <c r="AR109" s="186" t="s">
        <v>78</v>
      </c>
      <c r="AT109" s="187" t="s">
        <v>69</v>
      </c>
      <c r="AU109" s="187" t="s">
        <v>70</v>
      </c>
      <c r="AY109" s="186" t="s">
        <v>124</v>
      </c>
      <c r="BK109" s="188">
        <f>BK110+BK162</f>
        <v>0</v>
      </c>
    </row>
    <row r="110" spans="2:65" s="10" customFormat="1" ht="19.899999999999999" customHeight="1" x14ac:dyDescent="0.3">
      <c r="B110" s="175"/>
      <c r="C110" s="176"/>
      <c r="D110" s="189" t="s">
        <v>69</v>
      </c>
      <c r="E110" s="190" t="s">
        <v>298</v>
      </c>
      <c r="F110" s="190" t="s">
        <v>299</v>
      </c>
      <c r="G110" s="176"/>
      <c r="H110" s="176"/>
      <c r="I110" s="179"/>
      <c r="J110" s="191">
        <f>BK110</f>
        <v>0</v>
      </c>
      <c r="K110" s="176"/>
      <c r="L110" s="181"/>
      <c r="M110" s="182"/>
      <c r="N110" s="183"/>
      <c r="O110" s="183"/>
      <c r="P110" s="184">
        <f>SUM(P111:P161)</f>
        <v>0</v>
      </c>
      <c r="Q110" s="183"/>
      <c r="R110" s="184">
        <f>SUM(R111:R161)</f>
        <v>0.63429999999999997</v>
      </c>
      <c r="S110" s="183"/>
      <c r="T110" s="185">
        <f>SUM(T111:T161)</f>
        <v>0</v>
      </c>
      <c r="AR110" s="186" t="s">
        <v>78</v>
      </c>
      <c r="AT110" s="187" t="s">
        <v>69</v>
      </c>
      <c r="AU110" s="187" t="s">
        <v>78</v>
      </c>
      <c r="AY110" s="186" t="s">
        <v>124</v>
      </c>
      <c r="BK110" s="188">
        <f>SUM(BK111:BK161)</f>
        <v>0</v>
      </c>
    </row>
    <row r="111" spans="2:65" s="1" customFormat="1" ht="22.5" customHeight="1" x14ac:dyDescent="0.3">
      <c r="B111" s="40"/>
      <c r="C111" s="192" t="s">
        <v>191</v>
      </c>
      <c r="D111" s="192" t="s">
        <v>127</v>
      </c>
      <c r="E111" s="193" t="s">
        <v>300</v>
      </c>
      <c r="F111" s="194" t="s">
        <v>301</v>
      </c>
      <c r="G111" s="195" t="s">
        <v>166</v>
      </c>
      <c r="H111" s="196">
        <v>8</v>
      </c>
      <c r="I111" s="197"/>
      <c r="J111" s="198">
        <f>ROUND(I111*H111,2)</f>
        <v>0</v>
      </c>
      <c r="K111" s="194" t="s">
        <v>21</v>
      </c>
      <c r="L111" s="60"/>
      <c r="M111" s="199" t="s">
        <v>21</v>
      </c>
      <c r="N111" s="200" t="s">
        <v>41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302</v>
      </c>
      <c r="AT111" s="23" t="s">
        <v>127</v>
      </c>
      <c r="AU111" s="23" t="s">
        <v>80</v>
      </c>
      <c r="AY111" s="23" t="s">
        <v>124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78</v>
      </c>
      <c r="BK111" s="203">
        <f>ROUND(I111*H111,2)</f>
        <v>0</v>
      </c>
      <c r="BL111" s="23" t="s">
        <v>302</v>
      </c>
      <c r="BM111" s="23" t="s">
        <v>235</v>
      </c>
    </row>
    <row r="112" spans="2:65" s="1" customFormat="1" ht="22.5" customHeight="1" x14ac:dyDescent="0.3">
      <c r="B112" s="40"/>
      <c r="C112" s="236" t="s">
        <v>210</v>
      </c>
      <c r="D112" s="236" t="s">
        <v>181</v>
      </c>
      <c r="E112" s="237" t="s">
        <v>303</v>
      </c>
      <c r="F112" s="238" t="s">
        <v>304</v>
      </c>
      <c r="G112" s="239" t="s">
        <v>166</v>
      </c>
      <c r="H112" s="240">
        <v>8</v>
      </c>
      <c r="I112" s="241"/>
      <c r="J112" s="242">
        <f>ROUND(I112*H112,2)</f>
        <v>0</v>
      </c>
      <c r="K112" s="238" t="s">
        <v>21</v>
      </c>
      <c r="L112" s="243"/>
      <c r="M112" s="244" t="s">
        <v>21</v>
      </c>
      <c r="N112" s="245" t="s">
        <v>41</v>
      </c>
      <c r="O112" s="41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305</v>
      </c>
      <c r="AT112" s="23" t="s">
        <v>181</v>
      </c>
      <c r="AU112" s="23" t="s">
        <v>80</v>
      </c>
      <c r="AY112" s="23" t="s">
        <v>124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78</v>
      </c>
      <c r="BK112" s="203">
        <f>ROUND(I112*H112,2)</f>
        <v>0</v>
      </c>
      <c r="BL112" s="23" t="s">
        <v>302</v>
      </c>
      <c r="BM112" s="23" t="s">
        <v>239</v>
      </c>
    </row>
    <row r="113" spans="2:65" s="1" customFormat="1" ht="27" x14ac:dyDescent="0.3">
      <c r="B113" s="40"/>
      <c r="C113" s="62"/>
      <c r="D113" s="204" t="s">
        <v>145</v>
      </c>
      <c r="E113" s="62"/>
      <c r="F113" s="205" t="s">
        <v>306</v>
      </c>
      <c r="G113" s="62"/>
      <c r="H113" s="62"/>
      <c r="I113" s="162"/>
      <c r="J113" s="62"/>
      <c r="K113" s="62"/>
      <c r="L113" s="60"/>
      <c r="M113" s="206"/>
      <c r="N113" s="41"/>
      <c r="O113" s="41"/>
      <c r="P113" s="41"/>
      <c r="Q113" s="41"/>
      <c r="R113" s="41"/>
      <c r="S113" s="41"/>
      <c r="T113" s="77"/>
      <c r="AT113" s="23" t="s">
        <v>145</v>
      </c>
      <c r="AU113" s="23" t="s">
        <v>80</v>
      </c>
    </row>
    <row r="114" spans="2:65" s="1" customFormat="1" ht="22.5" customHeight="1" x14ac:dyDescent="0.3">
      <c r="B114" s="40"/>
      <c r="C114" s="192" t="s">
        <v>194</v>
      </c>
      <c r="D114" s="192" t="s">
        <v>127</v>
      </c>
      <c r="E114" s="193" t="s">
        <v>307</v>
      </c>
      <c r="F114" s="194" t="s">
        <v>308</v>
      </c>
      <c r="G114" s="195" t="s">
        <v>190</v>
      </c>
      <c r="H114" s="196">
        <v>1</v>
      </c>
      <c r="I114" s="197"/>
      <c r="J114" s="198">
        <f>ROUND(I114*H114,2)</f>
        <v>0</v>
      </c>
      <c r="K114" s="194" t="s">
        <v>21</v>
      </c>
      <c r="L114" s="60"/>
      <c r="M114" s="199" t="s">
        <v>21</v>
      </c>
      <c r="N114" s="200" t="s">
        <v>41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302</v>
      </c>
      <c r="AT114" s="23" t="s">
        <v>127</v>
      </c>
      <c r="AU114" s="23" t="s">
        <v>80</v>
      </c>
      <c r="AY114" s="23" t="s">
        <v>124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78</v>
      </c>
      <c r="BK114" s="203">
        <f>ROUND(I114*H114,2)</f>
        <v>0</v>
      </c>
      <c r="BL114" s="23" t="s">
        <v>302</v>
      </c>
      <c r="BM114" s="23" t="s">
        <v>242</v>
      </c>
    </row>
    <row r="115" spans="2:65" s="13" customFormat="1" x14ac:dyDescent="0.3">
      <c r="B115" s="252"/>
      <c r="C115" s="253"/>
      <c r="D115" s="207" t="s">
        <v>178</v>
      </c>
      <c r="E115" s="254" t="s">
        <v>21</v>
      </c>
      <c r="F115" s="255" t="s">
        <v>309</v>
      </c>
      <c r="G115" s="253"/>
      <c r="H115" s="256" t="s">
        <v>21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AT115" s="262" t="s">
        <v>178</v>
      </c>
      <c r="AU115" s="262" t="s">
        <v>80</v>
      </c>
      <c r="AV115" s="13" t="s">
        <v>78</v>
      </c>
      <c r="AW115" s="13" t="s">
        <v>34</v>
      </c>
      <c r="AX115" s="13" t="s">
        <v>70</v>
      </c>
      <c r="AY115" s="262" t="s">
        <v>124</v>
      </c>
    </row>
    <row r="116" spans="2:65" s="11" customFormat="1" x14ac:dyDescent="0.3">
      <c r="B116" s="214"/>
      <c r="C116" s="215"/>
      <c r="D116" s="207" t="s">
        <v>178</v>
      </c>
      <c r="E116" s="216" t="s">
        <v>21</v>
      </c>
      <c r="F116" s="217" t="s">
        <v>78</v>
      </c>
      <c r="G116" s="215"/>
      <c r="H116" s="218">
        <v>1</v>
      </c>
      <c r="I116" s="219"/>
      <c r="J116" s="215"/>
      <c r="K116" s="215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178</v>
      </c>
      <c r="AU116" s="224" t="s">
        <v>80</v>
      </c>
      <c r="AV116" s="11" t="s">
        <v>80</v>
      </c>
      <c r="AW116" s="11" t="s">
        <v>34</v>
      </c>
      <c r="AX116" s="11" t="s">
        <v>70</v>
      </c>
      <c r="AY116" s="224" t="s">
        <v>124</v>
      </c>
    </row>
    <row r="117" spans="2:65" s="12" customFormat="1" x14ac:dyDescent="0.3">
      <c r="B117" s="225"/>
      <c r="C117" s="226"/>
      <c r="D117" s="204" t="s">
        <v>178</v>
      </c>
      <c r="E117" s="227" t="s">
        <v>21</v>
      </c>
      <c r="F117" s="228" t="s">
        <v>180</v>
      </c>
      <c r="G117" s="226"/>
      <c r="H117" s="229">
        <v>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178</v>
      </c>
      <c r="AU117" s="235" t="s">
        <v>80</v>
      </c>
      <c r="AV117" s="12" t="s">
        <v>142</v>
      </c>
      <c r="AW117" s="12" t="s">
        <v>34</v>
      </c>
      <c r="AX117" s="12" t="s">
        <v>78</v>
      </c>
      <c r="AY117" s="235" t="s">
        <v>124</v>
      </c>
    </row>
    <row r="118" spans="2:65" s="1" customFormat="1" ht="31.5" customHeight="1" x14ac:dyDescent="0.3">
      <c r="B118" s="40"/>
      <c r="C118" s="192" t="s">
        <v>217</v>
      </c>
      <c r="D118" s="192" t="s">
        <v>127</v>
      </c>
      <c r="E118" s="193" t="s">
        <v>310</v>
      </c>
      <c r="F118" s="194" t="s">
        <v>311</v>
      </c>
      <c r="G118" s="195" t="s">
        <v>190</v>
      </c>
      <c r="H118" s="196">
        <v>1</v>
      </c>
      <c r="I118" s="197"/>
      <c r="J118" s="198">
        <f>ROUND(I118*H118,2)</f>
        <v>0</v>
      </c>
      <c r="K118" s="194" t="s">
        <v>21</v>
      </c>
      <c r="L118" s="60"/>
      <c r="M118" s="199" t="s">
        <v>21</v>
      </c>
      <c r="N118" s="200" t="s">
        <v>41</v>
      </c>
      <c r="O118" s="41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3" t="s">
        <v>302</v>
      </c>
      <c r="AT118" s="23" t="s">
        <v>127</v>
      </c>
      <c r="AU118" s="23" t="s">
        <v>80</v>
      </c>
      <c r="AY118" s="23" t="s">
        <v>124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78</v>
      </c>
      <c r="BK118" s="203">
        <f>ROUND(I118*H118,2)</f>
        <v>0</v>
      </c>
      <c r="BL118" s="23" t="s">
        <v>302</v>
      </c>
      <c r="BM118" s="23" t="s">
        <v>202</v>
      </c>
    </row>
    <row r="119" spans="2:65" s="1" customFormat="1" ht="22.5" customHeight="1" x14ac:dyDescent="0.3">
      <c r="B119" s="40"/>
      <c r="C119" s="192" t="s">
        <v>199</v>
      </c>
      <c r="D119" s="192" t="s">
        <v>127</v>
      </c>
      <c r="E119" s="193" t="s">
        <v>312</v>
      </c>
      <c r="F119" s="194" t="s">
        <v>313</v>
      </c>
      <c r="G119" s="195" t="s">
        <v>190</v>
      </c>
      <c r="H119" s="196">
        <v>3</v>
      </c>
      <c r="I119" s="197"/>
      <c r="J119" s="198">
        <f>ROUND(I119*H119,2)</f>
        <v>0</v>
      </c>
      <c r="K119" s="194" t="s">
        <v>21</v>
      </c>
      <c r="L119" s="60"/>
      <c r="M119" s="199" t="s">
        <v>21</v>
      </c>
      <c r="N119" s="200" t="s">
        <v>41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302</v>
      </c>
      <c r="AT119" s="23" t="s">
        <v>127</v>
      </c>
      <c r="AU119" s="23" t="s">
        <v>80</v>
      </c>
      <c r="AY119" s="23" t="s">
        <v>124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78</v>
      </c>
      <c r="BK119" s="203">
        <f>ROUND(I119*H119,2)</f>
        <v>0</v>
      </c>
      <c r="BL119" s="23" t="s">
        <v>302</v>
      </c>
      <c r="BM119" s="23" t="s">
        <v>247</v>
      </c>
    </row>
    <row r="120" spans="2:65" s="1" customFormat="1" ht="22.5" customHeight="1" x14ac:dyDescent="0.3">
      <c r="B120" s="40"/>
      <c r="C120" s="192" t="s">
        <v>10</v>
      </c>
      <c r="D120" s="192" t="s">
        <v>127</v>
      </c>
      <c r="E120" s="193" t="s">
        <v>314</v>
      </c>
      <c r="F120" s="194" t="s">
        <v>315</v>
      </c>
      <c r="G120" s="195" t="s">
        <v>190</v>
      </c>
      <c r="H120" s="196">
        <v>1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41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302</v>
      </c>
      <c r="AT120" s="23" t="s">
        <v>127</v>
      </c>
      <c r="AU120" s="23" t="s">
        <v>80</v>
      </c>
      <c r="AY120" s="23" t="s">
        <v>124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78</v>
      </c>
      <c r="BK120" s="203">
        <f>ROUND(I120*H120,2)</f>
        <v>0</v>
      </c>
      <c r="BL120" s="23" t="s">
        <v>302</v>
      </c>
      <c r="BM120" s="23" t="s">
        <v>251</v>
      </c>
    </row>
    <row r="121" spans="2:65" s="1" customFormat="1" ht="40.5" x14ac:dyDescent="0.3">
      <c r="B121" s="40"/>
      <c r="C121" s="62"/>
      <c r="D121" s="207" t="s">
        <v>145</v>
      </c>
      <c r="E121" s="62"/>
      <c r="F121" s="208" t="s">
        <v>316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145</v>
      </c>
      <c r="AU121" s="23" t="s">
        <v>80</v>
      </c>
    </row>
    <row r="122" spans="2:65" s="11" customFormat="1" x14ac:dyDescent="0.3">
      <c r="B122" s="214"/>
      <c r="C122" s="215"/>
      <c r="D122" s="207" t="s">
        <v>178</v>
      </c>
      <c r="E122" s="216" t="s">
        <v>21</v>
      </c>
      <c r="F122" s="217" t="s">
        <v>78</v>
      </c>
      <c r="G122" s="215"/>
      <c r="H122" s="218">
        <v>1</v>
      </c>
      <c r="I122" s="219"/>
      <c r="J122" s="215"/>
      <c r="K122" s="215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178</v>
      </c>
      <c r="AU122" s="224" t="s">
        <v>80</v>
      </c>
      <c r="AV122" s="11" t="s">
        <v>80</v>
      </c>
      <c r="AW122" s="11" t="s">
        <v>34</v>
      </c>
      <c r="AX122" s="11" t="s">
        <v>70</v>
      </c>
      <c r="AY122" s="224" t="s">
        <v>124</v>
      </c>
    </row>
    <row r="123" spans="2:65" s="12" customFormat="1" x14ac:dyDescent="0.3">
      <c r="B123" s="225"/>
      <c r="C123" s="226"/>
      <c r="D123" s="204" t="s">
        <v>178</v>
      </c>
      <c r="E123" s="227" t="s">
        <v>21</v>
      </c>
      <c r="F123" s="228" t="s">
        <v>180</v>
      </c>
      <c r="G123" s="226"/>
      <c r="H123" s="229">
        <v>1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AT123" s="235" t="s">
        <v>178</v>
      </c>
      <c r="AU123" s="235" t="s">
        <v>80</v>
      </c>
      <c r="AV123" s="12" t="s">
        <v>142</v>
      </c>
      <c r="AW123" s="12" t="s">
        <v>34</v>
      </c>
      <c r="AX123" s="12" t="s">
        <v>78</v>
      </c>
      <c r="AY123" s="235" t="s">
        <v>124</v>
      </c>
    </row>
    <row r="124" spans="2:65" s="1" customFormat="1" ht="31.5" customHeight="1" x14ac:dyDescent="0.3">
      <c r="B124" s="40"/>
      <c r="C124" s="192" t="s">
        <v>177</v>
      </c>
      <c r="D124" s="192" t="s">
        <v>127</v>
      </c>
      <c r="E124" s="193" t="s">
        <v>317</v>
      </c>
      <c r="F124" s="194" t="s">
        <v>318</v>
      </c>
      <c r="G124" s="195" t="s">
        <v>190</v>
      </c>
      <c r="H124" s="196">
        <v>3</v>
      </c>
      <c r="I124" s="197"/>
      <c r="J124" s="198">
        <f>ROUND(I124*H124,2)</f>
        <v>0</v>
      </c>
      <c r="K124" s="194" t="s">
        <v>131</v>
      </c>
      <c r="L124" s="60"/>
      <c r="M124" s="199" t="s">
        <v>21</v>
      </c>
      <c r="N124" s="200" t="s">
        <v>41</v>
      </c>
      <c r="O124" s="4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3" t="s">
        <v>302</v>
      </c>
      <c r="AT124" s="23" t="s">
        <v>127</v>
      </c>
      <c r="AU124" s="23" t="s">
        <v>80</v>
      </c>
      <c r="AY124" s="23" t="s">
        <v>124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78</v>
      </c>
      <c r="BK124" s="203">
        <f>ROUND(I124*H124,2)</f>
        <v>0</v>
      </c>
      <c r="BL124" s="23" t="s">
        <v>302</v>
      </c>
      <c r="BM124" s="23" t="s">
        <v>319</v>
      </c>
    </row>
    <row r="125" spans="2:65" s="1" customFormat="1" ht="22.5" customHeight="1" x14ac:dyDescent="0.3">
      <c r="B125" s="40"/>
      <c r="C125" s="236" t="s">
        <v>229</v>
      </c>
      <c r="D125" s="236" t="s">
        <v>181</v>
      </c>
      <c r="E125" s="237" t="s">
        <v>320</v>
      </c>
      <c r="F125" s="238" t="s">
        <v>321</v>
      </c>
      <c r="G125" s="239" t="s">
        <v>190</v>
      </c>
      <c r="H125" s="240">
        <v>3</v>
      </c>
      <c r="I125" s="241"/>
      <c r="J125" s="242">
        <f>ROUND(I125*H125,2)</f>
        <v>0</v>
      </c>
      <c r="K125" s="238" t="s">
        <v>21</v>
      </c>
      <c r="L125" s="243"/>
      <c r="M125" s="244" t="s">
        <v>21</v>
      </c>
      <c r="N125" s="245" t="s">
        <v>41</v>
      </c>
      <c r="O125" s="4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3" t="s">
        <v>305</v>
      </c>
      <c r="AT125" s="23" t="s">
        <v>181</v>
      </c>
      <c r="AU125" s="23" t="s">
        <v>80</v>
      </c>
      <c r="AY125" s="23" t="s">
        <v>124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78</v>
      </c>
      <c r="BK125" s="203">
        <f>ROUND(I125*H125,2)</f>
        <v>0</v>
      </c>
      <c r="BL125" s="23" t="s">
        <v>302</v>
      </c>
      <c r="BM125" s="23" t="s">
        <v>322</v>
      </c>
    </row>
    <row r="126" spans="2:65" s="1" customFormat="1" ht="31.5" customHeight="1" x14ac:dyDescent="0.3">
      <c r="B126" s="40"/>
      <c r="C126" s="192" t="s">
        <v>206</v>
      </c>
      <c r="D126" s="192" t="s">
        <v>127</v>
      </c>
      <c r="E126" s="193" t="s">
        <v>323</v>
      </c>
      <c r="F126" s="194" t="s">
        <v>324</v>
      </c>
      <c r="G126" s="195" t="s">
        <v>190</v>
      </c>
      <c r="H126" s="196">
        <v>1</v>
      </c>
      <c r="I126" s="197"/>
      <c r="J126" s="198">
        <f>ROUND(I126*H126,2)</f>
        <v>0</v>
      </c>
      <c r="K126" s="194" t="s">
        <v>21</v>
      </c>
      <c r="L126" s="60"/>
      <c r="M126" s="199" t="s">
        <v>21</v>
      </c>
      <c r="N126" s="200" t="s">
        <v>41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302</v>
      </c>
      <c r="AT126" s="23" t="s">
        <v>127</v>
      </c>
      <c r="AU126" s="23" t="s">
        <v>80</v>
      </c>
      <c r="AY126" s="23" t="s">
        <v>124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78</v>
      </c>
      <c r="BK126" s="203">
        <f>ROUND(I126*H126,2)</f>
        <v>0</v>
      </c>
      <c r="BL126" s="23" t="s">
        <v>302</v>
      </c>
      <c r="BM126" s="23" t="s">
        <v>325</v>
      </c>
    </row>
    <row r="127" spans="2:65" s="1" customFormat="1" ht="22.5" customHeight="1" x14ac:dyDescent="0.3">
      <c r="B127" s="40"/>
      <c r="C127" s="192" t="s">
        <v>236</v>
      </c>
      <c r="D127" s="192" t="s">
        <v>127</v>
      </c>
      <c r="E127" s="193" t="s">
        <v>326</v>
      </c>
      <c r="F127" s="194" t="s">
        <v>327</v>
      </c>
      <c r="G127" s="195" t="s">
        <v>190</v>
      </c>
      <c r="H127" s="196">
        <v>1</v>
      </c>
      <c r="I127" s="197"/>
      <c r="J127" s="198">
        <f>ROUND(I127*H127,2)</f>
        <v>0</v>
      </c>
      <c r="K127" s="194" t="s">
        <v>21</v>
      </c>
      <c r="L127" s="60"/>
      <c r="M127" s="199" t="s">
        <v>21</v>
      </c>
      <c r="N127" s="200" t="s">
        <v>41</v>
      </c>
      <c r="O127" s="4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3" t="s">
        <v>302</v>
      </c>
      <c r="AT127" s="23" t="s">
        <v>127</v>
      </c>
      <c r="AU127" s="23" t="s">
        <v>80</v>
      </c>
      <c r="AY127" s="23" t="s">
        <v>124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78</v>
      </c>
      <c r="BK127" s="203">
        <f>ROUND(I127*H127,2)</f>
        <v>0</v>
      </c>
      <c r="BL127" s="23" t="s">
        <v>302</v>
      </c>
      <c r="BM127" s="23" t="s">
        <v>328</v>
      </c>
    </row>
    <row r="128" spans="2:65" s="13" customFormat="1" x14ac:dyDescent="0.3">
      <c r="B128" s="252"/>
      <c r="C128" s="253"/>
      <c r="D128" s="207" t="s">
        <v>178</v>
      </c>
      <c r="E128" s="254" t="s">
        <v>21</v>
      </c>
      <c r="F128" s="255" t="s">
        <v>329</v>
      </c>
      <c r="G128" s="253"/>
      <c r="H128" s="256" t="s">
        <v>21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AT128" s="262" t="s">
        <v>178</v>
      </c>
      <c r="AU128" s="262" t="s">
        <v>80</v>
      </c>
      <c r="AV128" s="13" t="s">
        <v>78</v>
      </c>
      <c r="AW128" s="13" t="s">
        <v>34</v>
      </c>
      <c r="AX128" s="13" t="s">
        <v>70</v>
      </c>
      <c r="AY128" s="262" t="s">
        <v>124</v>
      </c>
    </row>
    <row r="129" spans="2:65" s="11" customFormat="1" x14ac:dyDescent="0.3">
      <c r="B129" s="214"/>
      <c r="C129" s="215"/>
      <c r="D129" s="207" t="s">
        <v>178</v>
      </c>
      <c r="E129" s="216" t="s">
        <v>21</v>
      </c>
      <c r="F129" s="217" t="s">
        <v>78</v>
      </c>
      <c r="G129" s="215"/>
      <c r="H129" s="218">
        <v>1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178</v>
      </c>
      <c r="AU129" s="224" t="s">
        <v>80</v>
      </c>
      <c r="AV129" s="11" t="s">
        <v>80</v>
      </c>
      <c r="AW129" s="11" t="s">
        <v>34</v>
      </c>
      <c r="AX129" s="11" t="s">
        <v>70</v>
      </c>
      <c r="AY129" s="224" t="s">
        <v>124</v>
      </c>
    </row>
    <row r="130" spans="2:65" s="12" customFormat="1" x14ac:dyDescent="0.3">
      <c r="B130" s="225"/>
      <c r="C130" s="226"/>
      <c r="D130" s="204" t="s">
        <v>178</v>
      </c>
      <c r="E130" s="227" t="s">
        <v>21</v>
      </c>
      <c r="F130" s="228" t="s">
        <v>180</v>
      </c>
      <c r="G130" s="226"/>
      <c r="H130" s="229">
        <v>1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178</v>
      </c>
      <c r="AU130" s="235" t="s">
        <v>80</v>
      </c>
      <c r="AV130" s="12" t="s">
        <v>142</v>
      </c>
      <c r="AW130" s="12" t="s">
        <v>34</v>
      </c>
      <c r="AX130" s="12" t="s">
        <v>78</v>
      </c>
      <c r="AY130" s="235" t="s">
        <v>124</v>
      </c>
    </row>
    <row r="131" spans="2:65" s="1" customFormat="1" ht="22.5" customHeight="1" x14ac:dyDescent="0.3">
      <c r="B131" s="40"/>
      <c r="C131" s="192" t="s">
        <v>209</v>
      </c>
      <c r="D131" s="192" t="s">
        <v>127</v>
      </c>
      <c r="E131" s="193" t="s">
        <v>330</v>
      </c>
      <c r="F131" s="194" t="s">
        <v>331</v>
      </c>
      <c r="G131" s="195" t="s">
        <v>190</v>
      </c>
      <c r="H131" s="196">
        <v>3</v>
      </c>
      <c r="I131" s="197"/>
      <c r="J131" s="198">
        <f t="shared" ref="J131:J161" si="0">ROUND(I131*H131,2)</f>
        <v>0</v>
      </c>
      <c r="K131" s="194" t="s">
        <v>21</v>
      </c>
      <c r="L131" s="60"/>
      <c r="M131" s="199" t="s">
        <v>21</v>
      </c>
      <c r="N131" s="200" t="s">
        <v>41</v>
      </c>
      <c r="O131" s="41"/>
      <c r="P131" s="201">
        <f t="shared" ref="P131:P161" si="1">O131*H131</f>
        <v>0</v>
      </c>
      <c r="Q131" s="201">
        <v>0</v>
      </c>
      <c r="R131" s="201">
        <f t="shared" ref="R131:R161" si="2">Q131*H131</f>
        <v>0</v>
      </c>
      <c r="S131" s="201">
        <v>0</v>
      </c>
      <c r="T131" s="202">
        <f t="shared" ref="T131:T161" si="3">S131*H131</f>
        <v>0</v>
      </c>
      <c r="AR131" s="23" t="s">
        <v>302</v>
      </c>
      <c r="AT131" s="23" t="s">
        <v>127</v>
      </c>
      <c r="AU131" s="23" t="s">
        <v>80</v>
      </c>
      <c r="AY131" s="23" t="s">
        <v>124</v>
      </c>
      <c r="BE131" s="203">
        <f t="shared" ref="BE131:BE161" si="4">IF(N131="základní",J131,0)</f>
        <v>0</v>
      </c>
      <c r="BF131" s="203">
        <f t="shared" ref="BF131:BF161" si="5">IF(N131="snížená",J131,0)</f>
        <v>0</v>
      </c>
      <c r="BG131" s="203">
        <f t="shared" ref="BG131:BG161" si="6">IF(N131="zákl. přenesená",J131,0)</f>
        <v>0</v>
      </c>
      <c r="BH131" s="203">
        <f t="shared" ref="BH131:BH161" si="7">IF(N131="sníž. přenesená",J131,0)</f>
        <v>0</v>
      </c>
      <c r="BI131" s="203">
        <f t="shared" ref="BI131:BI161" si="8">IF(N131="nulová",J131,0)</f>
        <v>0</v>
      </c>
      <c r="BJ131" s="23" t="s">
        <v>78</v>
      </c>
      <c r="BK131" s="203">
        <f t="shared" ref="BK131:BK161" si="9">ROUND(I131*H131,2)</f>
        <v>0</v>
      </c>
      <c r="BL131" s="23" t="s">
        <v>302</v>
      </c>
      <c r="BM131" s="23" t="s">
        <v>332</v>
      </c>
    </row>
    <row r="132" spans="2:65" s="1" customFormat="1" ht="22.5" customHeight="1" x14ac:dyDescent="0.3">
      <c r="B132" s="40"/>
      <c r="C132" s="236" t="s">
        <v>9</v>
      </c>
      <c r="D132" s="236" t="s">
        <v>181</v>
      </c>
      <c r="E132" s="237" t="s">
        <v>333</v>
      </c>
      <c r="F132" s="238" t="s">
        <v>334</v>
      </c>
      <c r="G132" s="239" t="s">
        <v>190</v>
      </c>
      <c r="H132" s="240">
        <v>3</v>
      </c>
      <c r="I132" s="241"/>
      <c r="J132" s="242">
        <f t="shared" si="0"/>
        <v>0</v>
      </c>
      <c r="K132" s="238" t="s">
        <v>131</v>
      </c>
      <c r="L132" s="243"/>
      <c r="M132" s="244" t="s">
        <v>21</v>
      </c>
      <c r="N132" s="245" t="s">
        <v>41</v>
      </c>
      <c r="O132" s="41"/>
      <c r="P132" s="201">
        <f t="shared" si="1"/>
        <v>0</v>
      </c>
      <c r="Q132" s="201">
        <v>5.0000000000000002E-5</v>
      </c>
      <c r="R132" s="201">
        <f t="shared" si="2"/>
        <v>1.5000000000000001E-4</v>
      </c>
      <c r="S132" s="201">
        <v>0</v>
      </c>
      <c r="T132" s="202">
        <f t="shared" si="3"/>
        <v>0</v>
      </c>
      <c r="AR132" s="23" t="s">
        <v>305</v>
      </c>
      <c r="AT132" s="23" t="s">
        <v>181</v>
      </c>
      <c r="AU132" s="23" t="s">
        <v>80</v>
      </c>
      <c r="AY132" s="23" t="s">
        <v>124</v>
      </c>
      <c r="BE132" s="203">
        <f t="shared" si="4"/>
        <v>0</v>
      </c>
      <c r="BF132" s="203">
        <f t="shared" si="5"/>
        <v>0</v>
      </c>
      <c r="BG132" s="203">
        <f t="shared" si="6"/>
        <v>0</v>
      </c>
      <c r="BH132" s="203">
        <f t="shared" si="7"/>
        <v>0</v>
      </c>
      <c r="BI132" s="203">
        <f t="shared" si="8"/>
        <v>0</v>
      </c>
      <c r="BJ132" s="23" t="s">
        <v>78</v>
      </c>
      <c r="BK132" s="203">
        <f t="shared" si="9"/>
        <v>0</v>
      </c>
      <c r="BL132" s="23" t="s">
        <v>302</v>
      </c>
      <c r="BM132" s="23" t="s">
        <v>335</v>
      </c>
    </row>
    <row r="133" spans="2:65" s="1" customFormat="1" ht="22.5" customHeight="1" x14ac:dyDescent="0.3">
      <c r="B133" s="40"/>
      <c r="C133" s="192" t="s">
        <v>213</v>
      </c>
      <c r="D133" s="192" t="s">
        <v>127</v>
      </c>
      <c r="E133" s="193" t="s">
        <v>336</v>
      </c>
      <c r="F133" s="194" t="s">
        <v>337</v>
      </c>
      <c r="G133" s="195" t="s">
        <v>190</v>
      </c>
      <c r="H133" s="196">
        <v>3</v>
      </c>
      <c r="I133" s="197"/>
      <c r="J133" s="198">
        <f t="shared" si="0"/>
        <v>0</v>
      </c>
      <c r="K133" s="194" t="s">
        <v>21</v>
      </c>
      <c r="L133" s="60"/>
      <c r="M133" s="199" t="s">
        <v>21</v>
      </c>
      <c r="N133" s="200" t="s">
        <v>41</v>
      </c>
      <c r="O133" s="41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AR133" s="23" t="s">
        <v>302</v>
      </c>
      <c r="AT133" s="23" t="s">
        <v>127</v>
      </c>
      <c r="AU133" s="23" t="s">
        <v>80</v>
      </c>
      <c r="AY133" s="23" t="s">
        <v>124</v>
      </c>
      <c r="BE133" s="203">
        <f t="shared" si="4"/>
        <v>0</v>
      </c>
      <c r="BF133" s="203">
        <f t="shared" si="5"/>
        <v>0</v>
      </c>
      <c r="BG133" s="203">
        <f t="shared" si="6"/>
        <v>0</v>
      </c>
      <c r="BH133" s="203">
        <f t="shared" si="7"/>
        <v>0</v>
      </c>
      <c r="BI133" s="203">
        <f t="shared" si="8"/>
        <v>0</v>
      </c>
      <c r="BJ133" s="23" t="s">
        <v>78</v>
      </c>
      <c r="BK133" s="203">
        <f t="shared" si="9"/>
        <v>0</v>
      </c>
      <c r="BL133" s="23" t="s">
        <v>302</v>
      </c>
      <c r="BM133" s="23" t="s">
        <v>338</v>
      </c>
    </row>
    <row r="134" spans="2:65" s="1" customFormat="1" ht="22.5" customHeight="1" x14ac:dyDescent="0.3">
      <c r="B134" s="40"/>
      <c r="C134" s="236" t="s">
        <v>248</v>
      </c>
      <c r="D134" s="236" t="s">
        <v>181</v>
      </c>
      <c r="E134" s="237" t="s">
        <v>339</v>
      </c>
      <c r="F134" s="238" t="s">
        <v>340</v>
      </c>
      <c r="G134" s="239" t="s">
        <v>190</v>
      </c>
      <c r="H134" s="240">
        <v>3</v>
      </c>
      <c r="I134" s="241"/>
      <c r="J134" s="242">
        <f t="shared" si="0"/>
        <v>0</v>
      </c>
      <c r="K134" s="238" t="s">
        <v>131</v>
      </c>
      <c r="L134" s="243"/>
      <c r="M134" s="244" t="s">
        <v>21</v>
      </c>
      <c r="N134" s="245" t="s">
        <v>41</v>
      </c>
      <c r="O134" s="41"/>
      <c r="P134" s="201">
        <f t="shared" si="1"/>
        <v>0</v>
      </c>
      <c r="Q134" s="201">
        <v>1.6000000000000001E-3</v>
      </c>
      <c r="R134" s="201">
        <f t="shared" si="2"/>
        <v>4.8000000000000004E-3</v>
      </c>
      <c r="S134" s="201">
        <v>0</v>
      </c>
      <c r="T134" s="202">
        <f t="shared" si="3"/>
        <v>0</v>
      </c>
      <c r="AR134" s="23" t="s">
        <v>305</v>
      </c>
      <c r="AT134" s="23" t="s">
        <v>181</v>
      </c>
      <c r="AU134" s="23" t="s">
        <v>80</v>
      </c>
      <c r="AY134" s="23" t="s">
        <v>124</v>
      </c>
      <c r="BE134" s="203">
        <f t="shared" si="4"/>
        <v>0</v>
      </c>
      <c r="BF134" s="203">
        <f t="shared" si="5"/>
        <v>0</v>
      </c>
      <c r="BG134" s="203">
        <f t="shared" si="6"/>
        <v>0</v>
      </c>
      <c r="BH134" s="203">
        <f t="shared" si="7"/>
        <v>0</v>
      </c>
      <c r="BI134" s="203">
        <f t="shared" si="8"/>
        <v>0</v>
      </c>
      <c r="BJ134" s="23" t="s">
        <v>78</v>
      </c>
      <c r="BK134" s="203">
        <f t="shared" si="9"/>
        <v>0</v>
      </c>
      <c r="BL134" s="23" t="s">
        <v>302</v>
      </c>
      <c r="BM134" s="23" t="s">
        <v>341</v>
      </c>
    </row>
    <row r="135" spans="2:65" s="1" customFormat="1" ht="22.5" customHeight="1" x14ac:dyDescent="0.3">
      <c r="B135" s="40"/>
      <c r="C135" s="192" t="s">
        <v>216</v>
      </c>
      <c r="D135" s="192" t="s">
        <v>127</v>
      </c>
      <c r="E135" s="193" t="s">
        <v>342</v>
      </c>
      <c r="F135" s="194" t="s">
        <v>343</v>
      </c>
      <c r="G135" s="195" t="s">
        <v>190</v>
      </c>
      <c r="H135" s="196">
        <v>6</v>
      </c>
      <c r="I135" s="197"/>
      <c r="J135" s="198">
        <f t="shared" si="0"/>
        <v>0</v>
      </c>
      <c r="K135" s="194" t="s">
        <v>21</v>
      </c>
      <c r="L135" s="60"/>
      <c r="M135" s="199" t="s">
        <v>21</v>
      </c>
      <c r="N135" s="200" t="s">
        <v>41</v>
      </c>
      <c r="O135" s="41"/>
      <c r="P135" s="201">
        <f t="shared" si="1"/>
        <v>0</v>
      </c>
      <c r="Q135" s="201">
        <v>0</v>
      </c>
      <c r="R135" s="201">
        <f t="shared" si="2"/>
        <v>0</v>
      </c>
      <c r="S135" s="201">
        <v>0</v>
      </c>
      <c r="T135" s="202">
        <f t="shared" si="3"/>
        <v>0</v>
      </c>
      <c r="AR135" s="23" t="s">
        <v>302</v>
      </c>
      <c r="AT135" s="23" t="s">
        <v>127</v>
      </c>
      <c r="AU135" s="23" t="s">
        <v>80</v>
      </c>
      <c r="AY135" s="23" t="s">
        <v>124</v>
      </c>
      <c r="BE135" s="203">
        <f t="shared" si="4"/>
        <v>0</v>
      </c>
      <c r="BF135" s="203">
        <f t="shared" si="5"/>
        <v>0</v>
      </c>
      <c r="BG135" s="203">
        <f t="shared" si="6"/>
        <v>0</v>
      </c>
      <c r="BH135" s="203">
        <f t="shared" si="7"/>
        <v>0</v>
      </c>
      <c r="BI135" s="203">
        <f t="shared" si="8"/>
        <v>0</v>
      </c>
      <c r="BJ135" s="23" t="s">
        <v>78</v>
      </c>
      <c r="BK135" s="203">
        <f t="shared" si="9"/>
        <v>0</v>
      </c>
      <c r="BL135" s="23" t="s">
        <v>302</v>
      </c>
      <c r="BM135" s="23" t="s">
        <v>344</v>
      </c>
    </row>
    <row r="136" spans="2:65" s="1" customFormat="1" ht="22.5" customHeight="1" x14ac:dyDescent="0.3">
      <c r="B136" s="40"/>
      <c r="C136" s="236" t="s">
        <v>345</v>
      </c>
      <c r="D136" s="236" t="s">
        <v>181</v>
      </c>
      <c r="E136" s="237" t="s">
        <v>346</v>
      </c>
      <c r="F136" s="238" t="s">
        <v>347</v>
      </c>
      <c r="G136" s="239" t="s">
        <v>190</v>
      </c>
      <c r="H136" s="240">
        <v>6</v>
      </c>
      <c r="I136" s="241"/>
      <c r="J136" s="242">
        <f t="shared" si="0"/>
        <v>0</v>
      </c>
      <c r="K136" s="238" t="s">
        <v>21</v>
      </c>
      <c r="L136" s="243"/>
      <c r="M136" s="244" t="s">
        <v>21</v>
      </c>
      <c r="N136" s="245" t="s">
        <v>41</v>
      </c>
      <c r="O136" s="41"/>
      <c r="P136" s="201">
        <f t="shared" si="1"/>
        <v>0</v>
      </c>
      <c r="Q136" s="201">
        <v>0</v>
      </c>
      <c r="R136" s="201">
        <f t="shared" si="2"/>
        <v>0</v>
      </c>
      <c r="S136" s="201">
        <v>0</v>
      </c>
      <c r="T136" s="202">
        <f t="shared" si="3"/>
        <v>0</v>
      </c>
      <c r="AR136" s="23" t="s">
        <v>305</v>
      </c>
      <c r="AT136" s="23" t="s">
        <v>181</v>
      </c>
      <c r="AU136" s="23" t="s">
        <v>80</v>
      </c>
      <c r="AY136" s="23" t="s">
        <v>124</v>
      </c>
      <c r="BE136" s="203">
        <f t="shared" si="4"/>
        <v>0</v>
      </c>
      <c r="BF136" s="203">
        <f t="shared" si="5"/>
        <v>0</v>
      </c>
      <c r="BG136" s="203">
        <f t="shared" si="6"/>
        <v>0</v>
      </c>
      <c r="BH136" s="203">
        <f t="shared" si="7"/>
        <v>0</v>
      </c>
      <c r="BI136" s="203">
        <f t="shared" si="8"/>
        <v>0</v>
      </c>
      <c r="BJ136" s="23" t="s">
        <v>78</v>
      </c>
      <c r="BK136" s="203">
        <f t="shared" si="9"/>
        <v>0</v>
      </c>
      <c r="BL136" s="23" t="s">
        <v>302</v>
      </c>
      <c r="BM136" s="23" t="s">
        <v>348</v>
      </c>
    </row>
    <row r="137" spans="2:65" s="1" customFormat="1" ht="22.5" customHeight="1" x14ac:dyDescent="0.3">
      <c r="B137" s="40"/>
      <c r="C137" s="192" t="s">
        <v>220</v>
      </c>
      <c r="D137" s="192" t="s">
        <v>127</v>
      </c>
      <c r="E137" s="193" t="s">
        <v>349</v>
      </c>
      <c r="F137" s="194" t="s">
        <v>350</v>
      </c>
      <c r="G137" s="195" t="s">
        <v>166</v>
      </c>
      <c r="H137" s="196">
        <v>40</v>
      </c>
      <c r="I137" s="197"/>
      <c r="J137" s="198">
        <f t="shared" si="0"/>
        <v>0</v>
      </c>
      <c r="K137" s="194" t="s">
        <v>21</v>
      </c>
      <c r="L137" s="60"/>
      <c r="M137" s="199" t="s">
        <v>21</v>
      </c>
      <c r="N137" s="200" t="s">
        <v>41</v>
      </c>
      <c r="O137" s="41"/>
      <c r="P137" s="201">
        <f t="shared" si="1"/>
        <v>0</v>
      </c>
      <c r="Q137" s="201">
        <v>0</v>
      </c>
      <c r="R137" s="201">
        <f t="shared" si="2"/>
        <v>0</v>
      </c>
      <c r="S137" s="201">
        <v>0</v>
      </c>
      <c r="T137" s="202">
        <f t="shared" si="3"/>
        <v>0</v>
      </c>
      <c r="AR137" s="23" t="s">
        <v>302</v>
      </c>
      <c r="AT137" s="23" t="s">
        <v>127</v>
      </c>
      <c r="AU137" s="23" t="s">
        <v>80</v>
      </c>
      <c r="AY137" s="23" t="s">
        <v>124</v>
      </c>
      <c r="BE137" s="203">
        <f t="shared" si="4"/>
        <v>0</v>
      </c>
      <c r="BF137" s="203">
        <f t="shared" si="5"/>
        <v>0</v>
      </c>
      <c r="BG137" s="203">
        <f t="shared" si="6"/>
        <v>0</v>
      </c>
      <c r="BH137" s="203">
        <f t="shared" si="7"/>
        <v>0</v>
      </c>
      <c r="BI137" s="203">
        <f t="shared" si="8"/>
        <v>0</v>
      </c>
      <c r="BJ137" s="23" t="s">
        <v>78</v>
      </c>
      <c r="BK137" s="203">
        <f t="shared" si="9"/>
        <v>0</v>
      </c>
      <c r="BL137" s="23" t="s">
        <v>302</v>
      </c>
      <c r="BM137" s="23" t="s">
        <v>302</v>
      </c>
    </row>
    <row r="138" spans="2:65" s="1" customFormat="1" ht="22.5" customHeight="1" x14ac:dyDescent="0.3">
      <c r="B138" s="40"/>
      <c r="C138" s="236" t="s">
        <v>351</v>
      </c>
      <c r="D138" s="236" t="s">
        <v>181</v>
      </c>
      <c r="E138" s="237" t="s">
        <v>352</v>
      </c>
      <c r="F138" s="238" t="s">
        <v>353</v>
      </c>
      <c r="G138" s="239" t="s">
        <v>166</v>
      </c>
      <c r="H138" s="240">
        <v>40</v>
      </c>
      <c r="I138" s="241"/>
      <c r="J138" s="242">
        <f t="shared" si="0"/>
        <v>0</v>
      </c>
      <c r="K138" s="238" t="s">
        <v>131</v>
      </c>
      <c r="L138" s="243"/>
      <c r="M138" s="244" t="s">
        <v>21</v>
      </c>
      <c r="N138" s="245" t="s">
        <v>41</v>
      </c>
      <c r="O138" s="41"/>
      <c r="P138" s="201">
        <f t="shared" si="1"/>
        <v>0</v>
      </c>
      <c r="Q138" s="201">
        <v>1.25E-4</v>
      </c>
      <c r="R138" s="201">
        <f t="shared" si="2"/>
        <v>5.0000000000000001E-3</v>
      </c>
      <c r="S138" s="201">
        <v>0</v>
      </c>
      <c r="T138" s="202">
        <f t="shared" si="3"/>
        <v>0</v>
      </c>
      <c r="AR138" s="23" t="s">
        <v>305</v>
      </c>
      <c r="AT138" s="23" t="s">
        <v>181</v>
      </c>
      <c r="AU138" s="23" t="s">
        <v>80</v>
      </c>
      <c r="AY138" s="23" t="s">
        <v>124</v>
      </c>
      <c r="BE138" s="203">
        <f t="shared" si="4"/>
        <v>0</v>
      </c>
      <c r="BF138" s="203">
        <f t="shared" si="5"/>
        <v>0</v>
      </c>
      <c r="BG138" s="203">
        <f t="shared" si="6"/>
        <v>0</v>
      </c>
      <c r="BH138" s="203">
        <f t="shared" si="7"/>
        <v>0</v>
      </c>
      <c r="BI138" s="203">
        <f t="shared" si="8"/>
        <v>0</v>
      </c>
      <c r="BJ138" s="23" t="s">
        <v>78</v>
      </c>
      <c r="BK138" s="203">
        <f t="shared" si="9"/>
        <v>0</v>
      </c>
      <c r="BL138" s="23" t="s">
        <v>302</v>
      </c>
      <c r="BM138" s="23" t="s">
        <v>354</v>
      </c>
    </row>
    <row r="139" spans="2:65" s="1" customFormat="1" ht="31.5" customHeight="1" x14ac:dyDescent="0.3">
      <c r="B139" s="40"/>
      <c r="C139" s="192" t="s">
        <v>223</v>
      </c>
      <c r="D139" s="192" t="s">
        <v>127</v>
      </c>
      <c r="E139" s="193" t="s">
        <v>355</v>
      </c>
      <c r="F139" s="194" t="s">
        <v>356</v>
      </c>
      <c r="G139" s="195" t="s">
        <v>166</v>
      </c>
      <c r="H139" s="196">
        <v>50</v>
      </c>
      <c r="I139" s="197"/>
      <c r="J139" s="198">
        <f t="shared" si="0"/>
        <v>0</v>
      </c>
      <c r="K139" s="194" t="s">
        <v>21</v>
      </c>
      <c r="L139" s="60"/>
      <c r="M139" s="199" t="s">
        <v>21</v>
      </c>
      <c r="N139" s="200" t="s">
        <v>41</v>
      </c>
      <c r="O139" s="41"/>
      <c r="P139" s="201">
        <f t="shared" si="1"/>
        <v>0</v>
      </c>
      <c r="Q139" s="201">
        <v>0</v>
      </c>
      <c r="R139" s="201">
        <f t="shared" si="2"/>
        <v>0</v>
      </c>
      <c r="S139" s="201">
        <v>0</v>
      </c>
      <c r="T139" s="202">
        <f t="shared" si="3"/>
        <v>0</v>
      </c>
      <c r="AR139" s="23" t="s">
        <v>302</v>
      </c>
      <c r="AT139" s="23" t="s">
        <v>127</v>
      </c>
      <c r="AU139" s="23" t="s">
        <v>80</v>
      </c>
      <c r="AY139" s="23" t="s">
        <v>124</v>
      </c>
      <c r="BE139" s="203">
        <f t="shared" si="4"/>
        <v>0</v>
      </c>
      <c r="BF139" s="203">
        <f t="shared" si="5"/>
        <v>0</v>
      </c>
      <c r="BG139" s="203">
        <f t="shared" si="6"/>
        <v>0</v>
      </c>
      <c r="BH139" s="203">
        <f t="shared" si="7"/>
        <v>0</v>
      </c>
      <c r="BI139" s="203">
        <f t="shared" si="8"/>
        <v>0</v>
      </c>
      <c r="BJ139" s="23" t="s">
        <v>78</v>
      </c>
      <c r="BK139" s="203">
        <f t="shared" si="9"/>
        <v>0</v>
      </c>
      <c r="BL139" s="23" t="s">
        <v>302</v>
      </c>
      <c r="BM139" s="23" t="s">
        <v>357</v>
      </c>
    </row>
    <row r="140" spans="2:65" s="1" customFormat="1" ht="22.5" customHeight="1" x14ac:dyDescent="0.3">
      <c r="B140" s="40"/>
      <c r="C140" s="236" t="s">
        <v>358</v>
      </c>
      <c r="D140" s="236" t="s">
        <v>181</v>
      </c>
      <c r="E140" s="237" t="s">
        <v>359</v>
      </c>
      <c r="F140" s="238" t="s">
        <v>360</v>
      </c>
      <c r="G140" s="239" t="s">
        <v>166</v>
      </c>
      <c r="H140" s="240">
        <v>50</v>
      </c>
      <c r="I140" s="241"/>
      <c r="J140" s="242">
        <f t="shared" si="0"/>
        <v>0</v>
      </c>
      <c r="K140" s="238" t="s">
        <v>131</v>
      </c>
      <c r="L140" s="243"/>
      <c r="M140" s="244" t="s">
        <v>21</v>
      </c>
      <c r="N140" s="245" t="s">
        <v>41</v>
      </c>
      <c r="O140" s="41"/>
      <c r="P140" s="201">
        <f t="shared" si="1"/>
        <v>0</v>
      </c>
      <c r="Q140" s="201">
        <v>1.17E-4</v>
      </c>
      <c r="R140" s="201">
        <f t="shared" si="2"/>
        <v>5.8500000000000002E-3</v>
      </c>
      <c r="S140" s="201">
        <v>0</v>
      </c>
      <c r="T140" s="202">
        <f t="shared" si="3"/>
        <v>0</v>
      </c>
      <c r="AR140" s="23" t="s">
        <v>305</v>
      </c>
      <c r="AT140" s="23" t="s">
        <v>181</v>
      </c>
      <c r="AU140" s="23" t="s">
        <v>80</v>
      </c>
      <c r="AY140" s="23" t="s">
        <v>124</v>
      </c>
      <c r="BE140" s="203">
        <f t="shared" si="4"/>
        <v>0</v>
      </c>
      <c r="BF140" s="203">
        <f t="shared" si="5"/>
        <v>0</v>
      </c>
      <c r="BG140" s="203">
        <f t="shared" si="6"/>
        <v>0</v>
      </c>
      <c r="BH140" s="203">
        <f t="shared" si="7"/>
        <v>0</v>
      </c>
      <c r="BI140" s="203">
        <f t="shared" si="8"/>
        <v>0</v>
      </c>
      <c r="BJ140" s="23" t="s">
        <v>78</v>
      </c>
      <c r="BK140" s="203">
        <f t="shared" si="9"/>
        <v>0</v>
      </c>
      <c r="BL140" s="23" t="s">
        <v>302</v>
      </c>
      <c r="BM140" s="23" t="s">
        <v>361</v>
      </c>
    </row>
    <row r="141" spans="2:65" s="1" customFormat="1" ht="31.5" customHeight="1" x14ac:dyDescent="0.3">
      <c r="B141" s="40"/>
      <c r="C141" s="192" t="s">
        <v>226</v>
      </c>
      <c r="D141" s="192" t="s">
        <v>127</v>
      </c>
      <c r="E141" s="193" t="s">
        <v>362</v>
      </c>
      <c r="F141" s="194" t="s">
        <v>363</v>
      </c>
      <c r="G141" s="195" t="s">
        <v>166</v>
      </c>
      <c r="H141" s="196">
        <v>80</v>
      </c>
      <c r="I141" s="197"/>
      <c r="J141" s="198">
        <f t="shared" si="0"/>
        <v>0</v>
      </c>
      <c r="K141" s="194" t="s">
        <v>21</v>
      </c>
      <c r="L141" s="60"/>
      <c r="M141" s="199" t="s">
        <v>21</v>
      </c>
      <c r="N141" s="200" t="s">
        <v>41</v>
      </c>
      <c r="O141" s="41"/>
      <c r="P141" s="201">
        <f t="shared" si="1"/>
        <v>0</v>
      </c>
      <c r="Q141" s="201">
        <v>0</v>
      </c>
      <c r="R141" s="201">
        <f t="shared" si="2"/>
        <v>0</v>
      </c>
      <c r="S141" s="201">
        <v>0</v>
      </c>
      <c r="T141" s="202">
        <f t="shared" si="3"/>
        <v>0</v>
      </c>
      <c r="AR141" s="23" t="s">
        <v>302</v>
      </c>
      <c r="AT141" s="23" t="s">
        <v>127</v>
      </c>
      <c r="AU141" s="23" t="s">
        <v>80</v>
      </c>
      <c r="AY141" s="23" t="s">
        <v>124</v>
      </c>
      <c r="BE141" s="203">
        <f t="shared" si="4"/>
        <v>0</v>
      </c>
      <c r="BF141" s="203">
        <f t="shared" si="5"/>
        <v>0</v>
      </c>
      <c r="BG141" s="203">
        <f t="shared" si="6"/>
        <v>0</v>
      </c>
      <c r="BH141" s="203">
        <f t="shared" si="7"/>
        <v>0</v>
      </c>
      <c r="BI141" s="203">
        <f t="shared" si="8"/>
        <v>0</v>
      </c>
      <c r="BJ141" s="23" t="s">
        <v>78</v>
      </c>
      <c r="BK141" s="203">
        <f t="shared" si="9"/>
        <v>0</v>
      </c>
      <c r="BL141" s="23" t="s">
        <v>302</v>
      </c>
      <c r="BM141" s="23" t="s">
        <v>364</v>
      </c>
    </row>
    <row r="142" spans="2:65" s="1" customFormat="1" ht="22.5" customHeight="1" x14ac:dyDescent="0.3">
      <c r="B142" s="40"/>
      <c r="C142" s="236" t="s">
        <v>365</v>
      </c>
      <c r="D142" s="236" t="s">
        <v>181</v>
      </c>
      <c r="E142" s="237" t="s">
        <v>366</v>
      </c>
      <c r="F142" s="238" t="s">
        <v>367</v>
      </c>
      <c r="G142" s="239" t="s">
        <v>166</v>
      </c>
      <c r="H142" s="240">
        <v>80</v>
      </c>
      <c r="I142" s="241"/>
      <c r="J142" s="242">
        <f t="shared" si="0"/>
        <v>0</v>
      </c>
      <c r="K142" s="238" t="s">
        <v>131</v>
      </c>
      <c r="L142" s="243"/>
      <c r="M142" s="244" t="s">
        <v>21</v>
      </c>
      <c r="N142" s="245" t="s">
        <v>41</v>
      </c>
      <c r="O142" s="41"/>
      <c r="P142" s="201">
        <f t="shared" si="1"/>
        <v>0</v>
      </c>
      <c r="Q142" s="201">
        <v>1.4200000000000001E-4</v>
      </c>
      <c r="R142" s="201">
        <f t="shared" si="2"/>
        <v>1.136E-2</v>
      </c>
      <c r="S142" s="201">
        <v>0</v>
      </c>
      <c r="T142" s="202">
        <f t="shared" si="3"/>
        <v>0</v>
      </c>
      <c r="AR142" s="23" t="s">
        <v>305</v>
      </c>
      <c r="AT142" s="23" t="s">
        <v>181</v>
      </c>
      <c r="AU142" s="23" t="s">
        <v>80</v>
      </c>
      <c r="AY142" s="23" t="s">
        <v>124</v>
      </c>
      <c r="BE142" s="203">
        <f t="shared" si="4"/>
        <v>0</v>
      </c>
      <c r="BF142" s="203">
        <f t="shared" si="5"/>
        <v>0</v>
      </c>
      <c r="BG142" s="203">
        <f t="shared" si="6"/>
        <v>0</v>
      </c>
      <c r="BH142" s="203">
        <f t="shared" si="7"/>
        <v>0</v>
      </c>
      <c r="BI142" s="203">
        <f t="shared" si="8"/>
        <v>0</v>
      </c>
      <c r="BJ142" s="23" t="s">
        <v>78</v>
      </c>
      <c r="BK142" s="203">
        <f t="shared" si="9"/>
        <v>0</v>
      </c>
      <c r="BL142" s="23" t="s">
        <v>302</v>
      </c>
      <c r="BM142" s="23" t="s">
        <v>368</v>
      </c>
    </row>
    <row r="143" spans="2:65" s="1" customFormat="1" ht="31.5" customHeight="1" x14ac:dyDescent="0.3">
      <c r="B143" s="40"/>
      <c r="C143" s="192" t="s">
        <v>185</v>
      </c>
      <c r="D143" s="192" t="s">
        <v>127</v>
      </c>
      <c r="E143" s="193" t="s">
        <v>369</v>
      </c>
      <c r="F143" s="194" t="s">
        <v>370</v>
      </c>
      <c r="G143" s="195" t="s">
        <v>166</v>
      </c>
      <c r="H143" s="196">
        <v>55</v>
      </c>
      <c r="I143" s="197"/>
      <c r="J143" s="198">
        <f t="shared" si="0"/>
        <v>0</v>
      </c>
      <c r="K143" s="194" t="s">
        <v>21</v>
      </c>
      <c r="L143" s="60"/>
      <c r="M143" s="199" t="s">
        <v>21</v>
      </c>
      <c r="N143" s="200" t="s">
        <v>41</v>
      </c>
      <c r="O143" s="41"/>
      <c r="P143" s="201">
        <f t="shared" si="1"/>
        <v>0</v>
      </c>
      <c r="Q143" s="201">
        <v>0</v>
      </c>
      <c r="R143" s="201">
        <f t="shared" si="2"/>
        <v>0</v>
      </c>
      <c r="S143" s="201">
        <v>0</v>
      </c>
      <c r="T143" s="202">
        <f t="shared" si="3"/>
        <v>0</v>
      </c>
      <c r="AR143" s="23" t="s">
        <v>302</v>
      </c>
      <c r="AT143" s="23" t="s">
        <v>127</v>
      </c>
      <c r="AU143" s="23" t="s">
        <v>80</v>
      </c>
      <c r="AY143" s="23" t="s">
        <v>124</v>
      </c>
      <c r="BE143" s="203">
        <f t="shared" si="4"/>
        <v>0</v>
      </c>
      <c r="BF143" s="203">
        <f t="shared" si="5"/>
        <v>0</v>
      </c>
      <c r="BG143" s="203">
        <f t="shared" si="6"/>
        <v>0</v>
      </c>
      <c r="BH143" s="203">
        <f t="shared" si="7"/>
        <v>0</v>
      </c>
      <c r="BI143" s="203">
        <f t="shared" si="8"/>
        <v>0</v>
      </c>
      <c r="BJ143" s="23" t="s">
        <v>78</v>
      </c>
      <c r="BK143" s="203">
        <f t="shared" si="9"/>
        <v>0</v>
      </c>
      <c r="BL143" s="23" t="s">
        <v>302</v>
      </c>
      <c r="BM143" s="23" t="s">
        <v>371</v>
      </c>
    </row>
    <row r="144" spans="2:65" s="1" customFormat="1" ht="22.5" customHeight="1" x14ac:dyDescent="0.3">
      <c r="B144" s="40"/>
      <c r="C144" s="236" t="s">
        <v>372</v>
      </c>
      <c r="D144" s="236" t="s">
        <v>181</v>
      </c>
      <c r="E144" s="237" t="s">
        <v>373</v>
      </c>
      <c r="F144" s="238" t="s">
        <v>374</v>
      </c>
      <c r="G144" s="239" t="s">
        <v>166</v>
      </c>
      <c r="H144" s="240">
        <v>55</v>
      </c>
      <c r="I144" s="241"/>
      <c r="J144" s="242">
        <f t="shared" si="0"/>
        <v>0</v>
      </c>
      <c r="K144" s="238" t="s">
        <v>131</v>
      </c>
      <c r="L144" s="243"/>
      <c r="M144" s="244" t="s">
        <v>21</v>
      </c>
      <c r="N144" s="245" t="s">
        <v>41</v>
      </c>
      <c r="O144" s="41"/>
      <c r="P144" s="201">
        <f t="shared" si="1"/>
        <v>0</v>
      </c>
      <c r="Q144" s="201">
        <v>1.64E-4</v>
      </c>
      <c r="R144" s="201">
        <f t="shared" si="2"/>
        <v>9.0200000000000002E-3</v>
      </c>
      <c r="S144" s="201">
        <v>0</v>
      </c>
      <c r="T144" s="202">
        <f t="shared" si="3"/>
        <v>0</v>
      </c>
      <c r="AR144" s="23" t="s">
        <v>305</v>
      </c>
      <c r="AT144" s="23" t="s">
        <v>181</v>
      </c>
      <c r="AU144" s="23" t="s">
        <v>80</v>
      </c>
      <c r="AY144" s="23" t="s">
        <v>124</v>
      </c>
      <c r="BE144" s="203">
        <f t="shared" si="4"/>
        <v>0</v>
      </c>
      <c r="BF144" s="203">
        <f t="shared" si="5"/>
        <v>0</v>
      </c>
      <c r="BG144" s="203">
        <f t="shared" si="6"/>
        <v>0</v>
      </c>
      <c r="BH144" s="203">
        <f t="shared" si="7"/>
        <v>0</v>
      </c>
      <c r="BI144" s="203">
        <f t="shared" si="8"/>
        <v>0</v>
      </c>
      <c r="BJ144" s="23" t="s">
        <v>78</v>
      </c>
      <c r="BK144" s="203">
        <f t="shared" si="9"/>
        <v>0</v>
      </c>
      <c r="BL144" s="23" t="s">
        <v>302</v>
      </c>
      <c r="BM144" s="23" t="s">
        <v>375</v>
      </c>
    </row>
    <row r="145" spans="2:65" s="1" customFormat="1" ht="31.5" customHeight="1" x14ac:dyDescent="0.3">
      <c r="B145" s="40"/>
      <c r="C145" s="192" t="s">
        <v>232</v>
      </c>
      <c r="D145" s="192" t="s">
        <v>127</v>
      </c>
      <c r="E145" s="193" t="s">
        <v>376</v>
      </c>
      <c r="F145" s="194" t="s">
        <v>377</v>
      </c>
      <c r="G145" s="195" t="s">
        <v>166</v>
      </c>
      <c r="H145" s="196">
        <v>40</v>
      </c>
      <c r="I145" s="197"/>
      <c r="J145" s="198">
        <f t="shared" si="0"/>
        <v>0</v>
      </c>
      <c r="K145" s="194" t="s">
        <v>21</v>
      </c>
      <c r="L145" s="60"/>
      <c r="M145" s="199" t="s">
        <v>21</v>
      </c>
      <c r="N145" s="200" t="s">
        <v>41</v>
      </c>
      <c r="O145" s="41"/>
      <c r="P145" s="201">
        <f t="shared" si="1"/>
        <v>0</v>
      </c>
      <c r="Q145" s="201">
        <v>0</v>
      </c>
      <c r="R145" s="201">
        <f t="shared" si="2"/>
        <v>0</v>
      </c>
      <c r="S145" s="201">
        <v>0</v>
      </c>
      <c r="T145" s="202">
        <f t="shared" si="3"/>
        <v>0</v>
      </c>
      <c r="AR145" s="23" t="s">
        <v>302</v>
      </c>
      <c r="AT145" s="23" t="s">
        <v>127</v>
      </c>
      <c r="AU145" s="23" t="s">
        <v>80</v>
      </c>
      <c r="AY145" s="23" t="s">
        <v>124</v>
      </c>
      <c r="BE145" s="203">
        <f t="shared" si="4"/>
        <v>0</v>
      </c>
      <c r="BF145" s="203">
        <f t="shared" si="5"/>
        <v>0</v>
      </c>
      <c r="BG145" s="203">
        <f t="shared" si="6"/>
        <v>0</v>
      </c>
      <c r="BH145" s="203">
        <f t="shared" si="7"/>
        <v>0</v>
      </c>
      <c r="BI145" s="203">
        <f t="shared" si="8"/>
        <v>0</v>
      </c>
      <c r="BJ145" s="23" t="s">
        <v>78</v>
      </c>
      <c r="BK145" s="203">
        <f t="shared" si="9"/>
        <v>0</v>
      </c>
      <c r="BL145" s="23" t="s">
        <v>302</v>
      </c>
      <c r="BM145" s="23" t="s">
        <v>378</v>
      </c>
    </row>
    <row r="146" spans="2:65" s="1" customFormat="1" ht="22.5" customHeight="1" x14ac:dyDescent="0.3">
      <c r="B146" s="40"/>
      <c r="C146" s="236" t="s">
        <v>379</v>
      </c>
      <c r="D146" s="236" t="s">
        <v>181</v>
      </c>
      <c r="E146" s="237" t="s">
        <v>380</v>
      </c>
      <c r="F146" s="238" t="s">
        <v>381</v>
      </c>
      <c r="G146" s="239" t="s">
        <v>166</v>
      </c>
      <c r="H146" s="240">
        <v>40</v>
      </c>
      <c r="I146" s="241"/>
      <c r="J146" s="242">
        <f t="shared" si="0"/>
        <v>0</v>
      </c>
      <c r="K146" s="238" t="s">
        <v>131</v>
      </c>
      <c r="L146" s="243"/>
      <c r="M146" s="244" t="s">
        <v>21</v>
      </c>
      <c r="N146" s="245" t="s">
        <v>41</v>
      </c>
      <c r="O146" s="41"/>
      <c r="P146" s="201">
        <f t="shared" si="1"/>
        <v>0</v>
      </c>
      <c r="Q146" s="201">
        <v>2.5300000000000002E-4</v>
      </c>
      <c r="R146" s="201">
        <f t="shared" si="2"/>
        <v>1.0120000000000001E-2</v>
      </c>
      <c r="S146" s="201">
        <v>0</v>
      </c>
      <c r="T146" s="202">
        <f t="shared" si="3"/>
        <v>0</v>
      </c>
      <c r="AR146" s="23" t="s">
        <v>305</v>
      </c>
      <c r="AT146" s="23" t="s">
        <v>181</v>
      </c>
      <c r="AU146" s="23" t="s">
        <v>80</v>
      </c>
      <c r="AY146" s="23" t="s">
        <v>124</v>
      </c>
      <c r="BE146" s="203">
        <f t="shared" si="4"/>
        <v>0</v>
      </c>
      <c r="BF146" s="203">
        <f t="shared" si="5"/>
        <v>0</v>
      </c>
      <c r="BG146" s="203">
        <f t="shared" si="6"/>
        <v>0</v>
      </c>
      <c r="BH146" s="203">
        <f t="shared" si="7"/>
        <v>0</v>
      </c>
      <c r="BI146" s="203">
        <f t="shared" si="8"/>
        <v>0</v>
      </c>
      <c r="BJ146" s="23" t="s">
        <v>78</v>
      </c>
      <c r="BK146" s="203">
        <f t="shared" si="9"/>
        <v>0</v>
      </c>
      <c r="BL146" s="23" t="s">
        <v>302</v>
      </c>
      <c r="BM146" s="23" t="s">
        <v>382</v>
      </c>
    </row>
    <row r="147" spans="2:65" s="1" customFormat="1" ht="22.5" customHeight="1" x14ac:dyDescent="0.3">
      <c r="B147" s="40"/>
      <c r="C147" s="192" t="s">
        <v>235</v>
      </c>
      <c r="D147" s="192" t="s">
        <v>127</v>
      </c>
      <c r="E147" s="193" t="s">
        <v>383</v>
      </c>
      <c r="F147" s="194" t="s">
        <v>384</v>
      </c>
      <c r="G147" s="195" t="s">
        <v>166</v>
      </c>
      <c r="H147" s="196">
        <v>50</v>
      </c>
      <c r="I147" s="197"/>
      <c r="J147" s="198">
        <f t="shared" si="0"/>
        <v>0</v>
      </c>
      <c r="K147" s="194" t="s">
        <v>131</v>
      </c>
      <c r="L147" s="60"/>
      <c r="M147" s="199" t="s">
        <v>21</v>
      </c>
      <c r="N147" s="200" t="s">
        <v>41</v>
      </c>
      <c r="O147" s="41"/>
      <c r="P147" s="201">
        <f t="shared" si="1"/>
        <v>0</v>
      </c>
      <c r="Q147" s="201">
        <v>0</v>
      </c>
      <c r="R147" s="201">
        <f t="shared" si="2"/>
        <v>0</v>
      </c>
      <c r="S147" s="201">
        <v>0</v>
      </c>
      <c r="T147" s="202">
        <f t="shared" si="3"/>
        <v>0</v>
      </c>
      <c r="AR147" s="23" t="s">
        <v>302</v>
      </c>
      <c r="AT147" s="23" t="s">
        <v>127</v>
      </c>
      <c r="AU147" s="23" t="s">
        <v>80</v>
      </c>
      <c r="AY147" s="23" t="s">
        <v>124</v>
      </c>
      <c r="BE147" s="203">
        <f t="shared" si="4"/>
        <v>0</v>
      </c>
      <c r="BF147" s="203">
        <f t="shared" si="5"/>
        <v>0</v>
      </c>
      <c r="BG147" s="203">
        <f t="shared" si="6"/>
        <v>0</v>
      </c>
      <c r="BH147" s="203">
        <f t="shared" si="7"/>
        <v>0</v>
      </c>
      <c r="BI147" s="203">
        <f t="shared" si="8"/>
        <v>0</v>
      </c>
      <c r="BJ147" s="23" t="s">
        <v>78</v>
      </c>
      <c r="BK147" s="203">
        <f t="shared" si="9"/>
        <v>0</v>
      </c>
      <c r="BL147" s="23" t="s">
        <v>302</v>
      </c>
      <c r="BM147" s="23" t="s">
        <v>385</v>
      </c>
    </row>
    <row r="148" spans="2:65" s="1" customFormat="1" ht="31.5" customHeight="1" x14ac:dyDescent="0.3">
      <c r="B148" s="40"/>
      <c r="C148" s="192" t="s">
        <v>386</v>
      </c>
      <c r="D148" s="192" t="s">
        <v>127</v>
      </c>
      <c r="E148" s="193" t="s">
        <v>387</v>
      </c>
      <c r="F148" s="194" t="s">
        <v>388</v>
      </c>
      <c r="G148" s="195" t="s">
        <v>166</v>
      </c>
      <c r="H148" s="196">
        <v>120</v>
      </c>
      <c r="I148" s="197"/>
      <c r="J148" s="198">
        <f t="shared" si="0"/>
        <v>0</v>
      </c>
      <c r="K148" s="194" t="s">
        <v>131</v>
      </c>
      <c r="L148" s="60"/>
      <c r="M148" s="199" t="s">
        <v>21</v>
      </c>
      <c r="N148" s="200" t="s">
        <v>41</v>
      </c>
      <c r="O148" s="41"/>
      <c r="P148" s="201">
        <f t="shared" si="1"/>
        <v>0</v>
      </c>
      <c r="Q148" s="201">
        <v>0</v>
      </c>
      <c r="R148" s="201">
        <f t="shared" si="2"/>
        <v>0</v>
      </c>
      <c r="S148" s="201">
        <v>0</v>
      </c>
      <c r="T148" s="202">
        <f t="shared" si="3"/>
        <v>0</v>
      </c>
      <c r="AR148" s="23" t="s">
        <v>302</v>
      </c>
      <c r="AT148" s="23" t="s">
        <v>127</v>
      </c>
      <c r="AU148" s="23" t="s">
        <v>80</v>
      </c>
      <c r="AY148" s="23" t="s">
        <v>124</v>
      </c>
      <c r="BE148" s="203">
        <f t="shared" si="4"/>
        <v>0</v>
      </c>
      <c r="BF148" s="203">
        <f t="shared" si="5"/>
        <v>0</v>
      </c>
      <c r="BG148" s="203">
        <f t="shared" si="6"/>
        <v>0</v>
      </c>
      <c r="BH148" s="203">
        <f t="shared" si="7"/>
        <v>0</v>
      </c>
      <c r="BI148" s="203">
        <f t="shared" si="8"/>
        <v>0</v>
      </c>
      <c r="BJ148" s="23" t="s">
        <v>78</v>
      </c>
      <c r="BK148" s="203">
        <f t="shared" si="9"/>
        <v>0</v>
      </c>
      <c r="BL148" s="23" t="s">
        <v>302</v>
      </c>
      <c r="BM148" s="23" t="s">
        <v>389</v>
      </c>
    </row>
    <row r="149" spans="2:65" s="1" customFormat="1" ht="22.5" customHeight="1" x14ac:dyDescent="0.3">
      <c r="B149" s="40"/>
      <c r="C149" s="236" t="s">
        <v>239</v>
      </c>
      <c r="D149" s="236" t="s">
        <v>181</v>
      </c>
      <c r="E149" s="237" t="s">
        <v>390</v>
      </c>
      <c r="F149" s="238" t="s">
        <v>391</v>
      </c>
      <c r="G149" s="239" t="s">
        <v>166</v>
      </c>
      <c r="H149" s="240">
        <v>120</v>
      </c>
      <c r="I149" s="241"/>
      <c r="J149" s="242">
        <f t="shared" si="0"/>
        <v>0</v>
      </c>
      <c r="K149" s="238" t="s">
        <v>131</v>
      </c>
      <c r="L149" s="243"/>
      <c r="M149" s="244" t="s">
        <v>21</v>
      </c>
      <c r="N149" s="245" t="s">
        <v>41</v>
      </c>
      <c r="O149" s="41"/>
      <c r="P149" s="201">
        <f t="shared" si="1"/>
        <v>0</v>
      </c>
      <c r="Q149" s="201">
        <v>3.7000000000000002E-3</v>
      </c>
      <c r="R149" s="201">
        <f t="shared" si="2"/>
        <v>0.44400000000000001</v>
      </c>
      <c r="S149" s="201">
        <v>0</v>
      </c>
      <c r="T149" s="202">
        <f t="shared" si="3"/>
        <v>0</v>
      </c>
      <c r="AR149" s="23" t="s">
        <v>305</v>
      </c>
      <c r="AT149" s="23" t="s">
        <v>181</v>
      </c>
      <c r="AU149" s="23" t="s">
        <v>80</v>
      </c>
      <c r="AY149" s="23" t="s">
        <v>124</v>
      </c>
      <c r="BE149" s="203">
        <f t="shared" si="4"/>
        <v>0</v>
      </c>
      <c r="BF149" s="203">
        <f t="shared" si="5"/>
        <v>0</v>
      </c>
      <c r="BG149" s="203">
        <f t="shared" si="6"/>
        <v>0</v>
      </c>
      <c r="BH149" s="203">
        <f t="shared" si="7"/>
        <v>0</v>
      </c>
      <c r="BI149" s="203">
        <f t="shared" si="8"/>
        <v>0</v>
      </c>
      <c r="BJ149" s="23" t="s">
        <v>78</v>
      </c>
      <c r="BK149" s="203">
        <f t="shared" si="9"/>
        <v>0</v>
      </c>
      <c r="BL149" s="23" t="s">
        <v>302</v>
      </c>
      <c r="BM149" s="23" t="s">
        <v>392</v>
      </c>
    </row>
    <row r="150" spans="2:65" s="1" customFormat="1" ht="22.5" customHeight="1" x14ac:dyDescent="0.3">
      <c r="B150" s="40"/>
      <c r="C150" s="192" t="s">
        <v>393</v>
      </c>
      <c r="D150" s="192" t="s">
        <v>127</v>
      </c>
      <c r="E150" s="193" t="s">
        <v>394</v>
      </c>
      <c r="F150" s="194" t="s">
        <v>395</v>
      </c>
      <c r="G150" s="195" t="s">
        <v>166</v>
      </c>
      <c r="H150" s="196">
        <v>120</v>
      </c>
      <c r="I150" s="197"/>
      <c r="J150" s="198">
        <f t="shared" si="0"/>
        <v>0</v>
      </c>
      <c r="K150" s="194" t="s">
        <v>131</v>
      </c>
      <c r="L150" s="60"/>
      <c r="M150" s="199" t="s">
        <v>21</v>
      </c>
      <c r="N150" s="200" t="s">
        <v>41</v>
      </c>
      <c r="O150" s="41"/>
      <c r="P150" s="201">
        <f t="shared" si="1"/>
        <v>0</v>
      </c>
      <c r="Q150" s="201">
        <v>0</v>
      </c>
      <c r="R150" s="201">
        <f t="shared" si="2"/>
        <v>0</v>
      </c>
      <c r="S150" s="201">
        <v>0</v>
      </c>
      <c r="T150" s="202">
        <f t="shared" si="3"/>
        <v>0</v>
      </c>
      <c r="AR150" s="23" t="s">
        <v>302</v>
      </c>
      <c r="AT150" s="23" t="s">
        <v>127</v>
      </c>
      <c r="AU150" s="23" t="s">
        <v>80</v>
      </c>
      <c r="AY150" s="23" t="s">
        <v>124</v>
      </c>
      <c r="BE150" s="203">
        <f t="shared" si="4"/>
        <v>0</v>
      </c>
      <c r="BF150" s="203">
        <f t="shared" si="5"/>
        <v>0</v>
      </c>
      <c r="BG150" s="203">
        <f t="shared" si="6"/>
        <v>0</v>
      </c>
      <c r="BH150" s="203">
        <f t="shared" si="7"/>
        <v>0</v>
      </c>
      <c r="BI150" s="203">
        <f t="shared" si="8"/>
        <v>0</v>
      </c>
      <c r="BJ150" s="23" t="s">
        <v>78</v>
      </c>
      <c r="BK150" s="203">
        <f t="shared" si="9"/>
        <v>0</v>
      </c>
      <c r="BL150" s="23" t="s">
        <v>302</v>
      </c>
      <c r="BM150" s="23" t="s">
        <v>396</v>
      </c>
    </row>
    <row r="151" spans="2:65" s="1" customFormat="1" ht="22.5" customHeight="1" x14ac:dyDescent="0.3">
      <c r="B151" s="40"/>
      <c r="C151" s="236" t="s">
        <v>242</v>
      </c>
      <c r="D151" s="236" t="s">
        <v>181</v>
      </c>
      <c r="E151" s="237" t="s">
        <v>397</v>
      </c>
      <c r="F151" s="238" t="s">
        <v>398</v>
      </c>
      <c r="G151" s="239" t="s">
        <v>166</v>
      </c>
      <c r="H151" s="240">
        <v>120</v>
      </c>
      <c r="I151" s="241"/>
      <c r="J151" s="242">
        <f t="shared" si="0"/>
        <v>0</v>
      </c>
      <c r="K151" s="238" t="s">
        <v>131</v>
      </c>
      <c r="L151" s="243"/>
      <c r="M151" s="244" t="s">
        <v>21</v>
      </c>
      <c r="N151" s="245" t="s">
        <v>41</v>
      </c>
      <c r="O151" s="41"/>
      <c r="P151" s="201">
        <f t="shared" si="1"/>
        <v>0</v>
      </c>
      <c r="Q151" s="201">
        <v>1.1999999999999999E-3</v>
      </c>
      <c r="R151" s="201">
        <f t="shared" si="2"/>
        <v>0.14399999999999999</v>
      </c>
      <c r="S151" s="201">
        <v>0</v>
      </c>
      <c r="T151" s="202">
        <f t="shared" si="3"/>
        <v>0</v>
      </c>
      <c r="AR151" s="23" t="s">
        <v>305</v>
      </c>
      <c r="AT151" s="23" t="s">
        <v>181</v>
      </c>
      <c r="AU151" s="23" t="s">
        <v>80</v>
      </c>
      <c r="AY151" s="23" t="s">
        <v>124</v>
      </c>
      <c r="BE151" s="203">
        <f t="shared" si="4"/>
        <v>0</v>
      </c>
      <c r="BF151" s="203">
        <f t="shared" si="5"/>
        <v>0</v>
      </c>
      <c r="BG151" s="203">
        <f t="shared" si="6"/>
        <v>0</v>
      </c>
      <c r="BH151" s="203">
        <f t="shared" si="7"/>
        <v>0</v>
      </c>
      <c r="BI151" s="203">
        <f t="shared" si="8"/>
        <v>0</v>
      </c>
      <c r="BJ151" s="23" t="s">
        <v>78</v>
      </c>
      <c r="BK151" s="203">
        <f t="shared" si="9"/>
        <v>0</v>
      </c>
      <c r="BL151" s="23" t="s">
        <v>302</v>
      </c>
      <c r="BM151" s="23" t="s">
        <v>399</v>
      </c>
    </row>
    <row r="152" spans="2:65" s="1" customFormat="1" ht="22.5" customHeight="1" x14ac:dyDescent="0.3">
      <c r="B152" s="40"/>
      <c r="C152" s="192" t="s">
        <v>400</v>
      </c>
      <c r="D152" s="192" t="s">
        <v>127</v>
      </c>
      <c r="E152" s="193" t="s">
        <v>401</v>
      </c>
      <c r="F152" s="194" t="s">
        <v>402</v>
      </c>
      <c r="G152" s="195" t="s">
        <v>190</v>
      </c>
      <c r="H152" s="196">
        <v>3</v>
      </c>
      <c r="I152" s="197"/>
      <c r="J152" s="198">
        <f t="shared" si="0"/>
        <v>0</v>
      </c>
      <c r="K152" s="194" t="s">
        <v>21</v>
      </c>
      <c r="L152" s="60"/>
      <c r="M152" s="199" t="s">
        <v>21</v>
      </c>
      <c r="N152" s="200" t="s">
        <v>41</v>
      </c>
      <c r="O152" s="41"/>
      <c r="P152" s="201">
        <f t="shared" si="1"/>
        <v>0</v>
      </c>
      <c r="Q152" s="201">
        <v>0</v>
      </c>
      <c r="R152" s="201">
        <f t="shared" si="2"/>
        <v>0</v>
      </c>
      <c r="S152" s="201">
        <v>0</v>
      </c>
      <c r="T152" s="202">
        <f t="shared" si="3"/>
        <v>0</v>
      </c>
      <c r="AR152" s="23" t="s">
        <v>302</v>
      </c>
      <c r="AT152" s="23" t="s">
        <v>127</v>
      </c>
      <c r="AU152" s="23" t="s">
        <v>80</v>
      </c>
      <c r="AY152" s="23" t="s">
        <v>124</v>
      </c>
      <c r="BE152" s="203">
        <f t="shared" si="4"/>
        <v>0</v>
      </c>
      <c r="BF152" s="203">
        <f t="shared" si="5"/>
        <v>0</v>
      </c>
      <c r="BG152" s="203">
        <f t="shared" si="6"/>
        <v>0</v>
      </c>
      <c r="BH152" s="203">
        <f t="shared" si="7"/>
        <v>0</v>
      </c>
      <c r="BI152" s="203">
        <f t="shared" si="8"/>
        <v>0</v>
      </c>
      <c r="BJ152" s="23" t="s">
        <v>78</v>
      </c>
      <c r="BK152" s="203">
        <f t="shared" si="9"/>
        <v>0</v>
      </c>
      <c r="BL152" s="23" t="s">
        <v>302</v>
      </c>
      <c r="BM152" s="23" t="s">
        <v>403</v>
      </c>
    </row>
    <row r="153" spans="2:65" s="1" customFormat="1" ht="22.5" customHeight="1" x14ac:dyDescent="0.3">
      <c r="B153" s="40"/>
      <c r="C153" s="236" t="s">
        <v>202</v>
      </c>
      <c r="D153" s="236" t="s">
        <v>181</v>
      </c>
      <c r="E153" s="237" t="s">
        <v>404</v>
      </c>
      <c r="F153" s="238" t="s">
        <v>405</v>
      </c>
      <c r="G153" s="239" t="s">
        <v>190</v>
      </c>
      <c r="H153" s="240">
        <v>3</v>
      </c>
      <c r="I153" s="241"/>
      <c r="J153" s="242">
        <f t="shared" si="0"/>
        <v>0</v>
      </c>
      <c r="K153" s="238" t="s">
        <v>21</v>
      </c>
      <c r="L153" s="243"/>
      <c r="M153" s="244" t="s">
        <v>21</v>
      </c>
      <c r="N153" s="245" t="s">
        <v>41</v>
      </c>
      <c r="O153" s="41"/>
      <c r="P153" s="201">
        <f t="shared" si="1"/>
        <v>0</v>
      </c>
      <c r="Q153" s="201">
        <v>0</v>
      </c>
      <c r="R153" s="201">
        <f t="shared" si="2"/>
        <v>0</v>
      </c>
      <c r="S153" s="201">
        <v>0</v>
      </c>
      <c r="T153" s="202">
        <f t="shared" si="3"/>
        <v>0</v>
      </c>
      <c r="AR153" s="23" t="s">
        <v>305</v>
      </c>
      <c r="AT153" s="23" t="s">
        <v>181</v>
      </c>
      <c r="AU153" s="23" t="s">
        <v>80</v>
      </c>
      <c r="AY153" s="23" t="s">
        <v>124</v>
      </c>
      <c r="BE153" s="203">
        <f t="shared" si="4"/>
        <v>0</v>
      </c>
      <c r="BF153" s="203">
        <f t="shared" si="5"/>
        <v>0</v>
      </c>
      <c r="BG153" s="203">
        <f t="shared" si="6"/>
        <v>0</v>
      </c>
      <c r="BH153" s="203">
        <f t="shared" si="7"/>
        <v>0</v>
      </c>
      <c r="BI153" s="203">
        <f t="shared" si="8"/>
        <v>0</v>
      </c>
      <c r="BJ153" s="23" t="s">
        <v>78</v>
      </c>
      <c r="BK153" s="203">
        <f t="shared" si="9"/>
        <v>0</v>
      </c>
      <c r="BL153" s="23" t="s">
        <v>302</v>
      </c>
      <c r="BM153" s="23" t="s">
        <v>406</v>
      </c>
    </row>
    <row r="154" spans="2:65" s="1" customFormat="1" ht="22.5" customHeight="1" x14ac:dyDescent="0.3">
      <c r="B154" s="40"/>
      <c r="C154" s="192" t="s">
        <v>407</v>
      </c>
      <c r="D154" s="192" t="s">
        <v>127</v>
      </c>
      <c r="E154" s="193" t="s">
        <v>408</v>
      </c>
      <c r="F154" s="194" t="s">
        <v>409</v>
      </c>
      <c r="G154" s="195" t="s">
        <v>190</v>
      </c>
      <c r="H154" s="196">
        <v>3</v>
      </c>
      <c r="I154" s="197"/>
      <c r="J154" s="198">
        <f t="shared" si="0"/>
        <v>0</v>
      </c>
      <c r="K154" s="194" t="s">
        <v>21</v>
      </c>
      <c r="L154" s="60"/>
      <c r="M154" s="199" t="s">
        <v>21</v>
      </c>
      <c r="N154" s="200" t="s">
        <v>41</v>
      </c>
      <c r="O154" s="41"/>
      <c r="P154" s="201">
        <f t="shared" si="1"/>
        <v>0</v>
      </c>
      <c r="Q154" s="201">
        <v>0</v>
      </c>
      <c r="R154" s="201">
        <f t="shared" si="2"/>
        <v>0</v>
      </c>
      <c r="S154" s="201">
        <v>0</v>
      </c>
      <c r="T154" s="202">
        <f t="shared" si="3"/>
        <v>0</v>
      </c>
      <c r="AR154" s="23" t="s">
        <v>302</v>
      </c>
      <c r="AT154" s="23" t="s">
        <v>127</v>
      </c>
      <c r="AU154" s="23" t="s">
        <v>80</v>
      </c>
      <c r="AY154" s="23" t="s">
        <v>124</v>
      </c>
      <c r="BE154" s="203">
        <f t="shared" si="4"/>
        <v>0</v>
      </c>
      <c r="BF154" s="203">
        <f t="shared" si="5"/>
        <v>0</v>
      </c>
      <c r="BG154" s="203">
        <f t="shared" si="6"/>
        <v>0</v>
      </c>
      <c r="BH154" s="203">
        <f t="shared" si="7"/>
        <v>0</v>
      </c>
      <c r="BI154" s="203">
        <f t="shared" si="8"/>
        <v>0</v>
      </c>
      <c r="BJ154" s="23" t="s">
        <v>78</v>
      </c>
      <c r="BK154" s="203">
        <f t="shared" si="9"/>
        <v>0</v>
      </c>
      <c r="BL154" s="23" t="s">
        <v>302</v>
      </c>
      <c r="BM154" s="23" t="s">
        <v>410</v>
      </c>
    </row>
    <row r="155" spans="2:65" s="1" customFormat="1" ht="22.5" customHeight="1" x14ac:dyDescent="0.3">
      <c r="B155" s="40"/>
      <c r="C155" s="236" t="s">
        <v>247</v>
      </c>
      <c r="D155" s="236" t="s">
        <v>181</v>
      </c>
      <c r="E155" s="237" t="s">
        <v>411</v>
      </c>
      <c r="F155" s="238" t="s">
        <v>412</v>
      </c>
      <c r="G155" s="239" t="s">
        <v>413</v>
      </c>
      <c r="H155" s="240">
        <v>3</v>
      </c>
      <c r="I155" s="241"/>
      <c r="J155" s="242">
        <f t="shared" si="0"/>
        <v>0</v>
      </c>
      <c r="K155" s="238" t="s">
        <v>21</v>
      </c>
      <c r="L155" s="243"/>
      <c r="M155" s="244" t="s">
        <v>21</v>
      </c>
      <c r="N155" s="245" t="s">
        <v>41</v>
      </c>
      <c r="O155" s="41"/>
      <c r="P155" s="201">
        <f t="shared" si="1"/>
        <v>0</v>
      </c>
      <c r="Q155" s="201">
        <v>0</v>
      </c>
      <c r="R155" s="201">
        <f t="shared" si="2"/>
        <v>0</v>
      </c>
      <c r="S155" s="201">
        <v>0</v>
      </c>
      <c r="T155" s="202">
        <f t="shared" si="3"/>
        <v>0</v>
      </c>
      <c r="AR155" s="23" t="s">
        <v>305</v>
      </c>
      <c r="AT155" s="23" t="s">
        <v>181</v>
      </c>
      <c r="AU155" s="23" t="s">
        <v>80</v>
      </c>
      <c r="AY155" s="23" t="s">
        <v>124</v>
      </c>
      <c r="BE155" s="203">
        <f t="shared" si="4"/>
        <v>0</v>
      </c>
      <c r="BF155" s="203">
        <f t="shared" si="5"/>
        <v>0</v>
      </c>
      <c r="BG155" s="203">
        <f t="shared" si="6"/>
        <v>0</v>
      </c>
      <c r="BH155" s="203">
        <f t="shared" si="7"/>
        <v>0</v>
      </c>
      <c r="BI155" s="203">
        <f t="shared" si="8"/>
        <v>0</v>
      </c>
      <c r="BJ155" s="23" t="s">
        <v>78</v>
      </c>
      <c r="BK155" s="203">
        <f t="shared" si="9"/>
        <v>0</v>
      </c>
      <c r="BL155" s="23" t="s">
        <v>302</v>
      </c>
      <c r="BM155" s="23" t="s">
        <v>414</v>
      </c>
    </row>
    <row r="156" spans="2:65" s="1" customFormat="1" ht="22.5" customHeight="1" x14ac:dyDescent="0.3">
      <c r="B156" s="40"/>
      <c r="C156" s="192" t="s">
        <v>415</v>
      </c>
      <c r="D156" s="192" t="s">
        <v>127</v>
      </c>
      <c r="E156" s="193" t="s">
        <v>416</v>
      </c>
      <c r="F156" s="194" t="s">
        <v>417</v>
      </c>
      <c r="G156" s="195" t="s">
        <v>413</v>
      </c>
      <c r="H156" s="196">
        <v>3</v>
      </c>
      <c r="I156" s="197"/>
      <c r="J156" s="198">
        <f t="shared" si="0"/>
        <v>0</v>
      </c>
      <c r="K156" s="194" t="s">
        <v>21</v>
      </c>
      <c r="L156" s="60"/>
      <c r="M156" s="199" t="s">
        <v>21</v>
      </c>
      <c r="N156" s="200" t="s">
        <v>41</v>
      </c>
      <c r="O156" s="41"/>
      <c r="P156" s="201">
        <f t="shared" si="1"/>
        <v>0</v>
      </c>
      <c r="Q156" s="201">
        <v>0</v>
      </c>
      <c r="R156" s="201">
        <f t="shared" si="2"/>
        <v>0</v>
      </c>
      <c r="S156" s="201">
        <v>0</v>
      </c>
      <c r="T156" s="202">
        <f t="shared" si="3"/>
        <v>0</v>
      </c>
      <c r="AR156" s="23" t="s">
        <v>302</v>
      </c>
      <c r="AT156" s="23" t="s">
        <v>127</v>
      </c>
      <c r="AU156" s="23" t="s">
        <v>80</v>
      </c>
      <c r="AY156" s="23" t="s">
        <v>124</v>
      </c>
      <c r="BE156" s="203">
        <f t="shared" si="4"/>
        <v>0</v>
      </c>
      <c r="BF156" s="203">
        <f t="shared" si="5"/>
        <v>0</v>
      </c>
      <c r="BG156" s="203">
        <f t="shared" si="6"/>
        <v>0</v>
      </c>
      <c r="BH156" s="203">
        <f t="shared" si="7"/>
        <v>0</v>
      </c>
      <c r="BI156" s="203">
        <f t="shared" si="8"/>
        <v>0</v>
      </c>
      <c r="BJ156" s="23" t="s">
        <v>78</v>
      </c>
      <c r="BK156" s="203">
        <f t="shared" si="9"/>
        <v>0</v>
      </c>
      <c r="BL156" s="23" t="s">
        <v>302</v>
      </c>
      <c r="BM156" s="23" t="s">
        <v>418</v>
      </c>
    </row>
    <row r="157" spans="2:65" s="1" customFormat="1" ht="22.5" customHeight="1" x14ac:dyDescent="0.3">
      <c r="B157" s="40"/>
      <c r="C157" s="236" t="s">
        <v>251</v>
      </c>
      <c r="D157" s="236" t="s">
        <v>181</v>
      </c>
      <c r="E157" s="237" t="s">
        <v>419</v>
      </c>
      <c r="F157" s="238" t="s">
        <v>420</v>
      </c>
      <c r="G157" s="239" t="s">
        <v>413</v>
      </c>
      <c r="H157" s="240">
        <v>3</v>
      </c>
      <c r="I157" s="241"/>
      <c r="J157" s="242">
        <f t="shared" si="0"/>
        <v>0</v>
      </c>
      <c r="K157" s="238" t="s">
        <v>21</v>
      </c>
      <c r="L157" s="243"/>
      <c r="M157" s="244" t="s">
        <v>21</v>
      </c>
      <c r="N157" s="245" t="s">
        <v>41</v>
      </c>
      <c r="O157" s="41"/>
      <c r="P157" s="201">
        <f t="shared" si="1"/>
        <v>0</v>
      </c>
      <c r="Q157" s="201">
        <v>0</v>
      </c>
      <c r="R157" s="201">
        <f t="shared" si="2"/>
        <v>0</v>
      </c>
      <c r="S157" s="201">
        <v>0</v>
      </c>
      <c r="T157" s="202">
        <f t="shared" si="3"/>
        <v>0</v>
      </c>
      <c r="AR157" s="23" t="s">
        <v>305</v>
      </c>
      <c r="AT157" s="23" t="s">
        <v>181</v>
      </c>
      <c r="AU157" s="23" t="s">
        <v>80</v>
      </c>
      <c r="AY157" s="23" t="s">
        <v>124</v>
      </c>
      <c r="BE157" s="203">
        <f t="shared" si="4"/>
        <v>0</v>
      </c>
      <c r="BF157" s="203">
        <f t="shared" si="5"/>
        <v>0</v>
      </c>
      <c r="BG157" s="203">
        <f t="shared" si="6"/>
        <v>0</v>
      </c>
      <c r="BH157" s="203">
        <f t="shared" si="7"/>
        <v>0</v>
      </c>
      <c r="BI157" s="203">
        <f t="shared" si="8"/>
        <v>0</v>
      </c>
      <c r="BJ157" s="23" t="s">
        <v>78</v>
      </c>
      <c r="BK157" s="203">
        <f t="shared" si="9"/>
        <v>0</v>
      </c>
      <c r="BL157" s="23" t="s">
        <v>302</v>
      </c>
      <c r="BM157" s="23" t="s">
        <v>421</v>
      </c>
    </row>
    <row r="158" spans="2:65" s="1" customFormat="1" ht="22.5" customHeight="1" x14ac:dyDescent="0.3">
      <c r="B158" s="40"/>
      <c r="C158" s="192" t="s">
        <v>422</v>
      </c>
      <c r="D158" s="192" t="s">
        <v>127</v>
      </c>
      <c r="E158" s="193" t="s">
        <v>423</v>
      </c>
      <c r="F158" s="194" t="s">
        <v>424</v>
      </c>
      <c r="G158" s="195" t="s">
        <v>166</v>
      </c>
      <c r="H158" s="196">
        <v>50</v>
      </c>
      <c r="I158" s="197"/>
      <c r="J158" s="198">
        <f t="shared" si="0"/>
        <v>0</v>
      </c>
      <c r="K158" s="194" t="s">
        <v>21</v>
      </c>
      <c r="L158" s="60"/>
      <c r="M158" s="199" t="s">
        <v>21</v>
      </c>
      <c r="N158" s="200" t="s">
        <v>41</v>
      </c>
      <c r="O158" s="41"/>
      <c r="P158" s="201">
        <f t="shared" si="1"/>
        <v>0</v>
      </c>
      <c r="Q158" s="201">
        <v>0</v>
      </c>
      <c r="R158" s="201">
        <f t="shared" si="2"/>
        <v>0</v>
      </c>
      <c r="S158" s="201">
        <v>0</v>
      </c>
      <c r="T158" s="202">
        <f t="shared" si="3"/>
        <v>0</v>
      </c>
      <c r="AR158" s="23" t="s">
        <v>302</v>
      </c>
      <c r="AT158" s="23" t="s">
        <v>127</v>
      </c>
      <c r="AU158" s="23" t="s">
        <v>80</v>
      </c>
      <c r="AY158" s="23" t="s">
        <v>124</v>
      </c>
      <c r="BE158" s="203">
        <f t="shared" si="4"/>
        <v>0</v>
      </c>
      <c r="BF158" s="203">
        <f t="shared" si="5"/>
        <v>0</v>
      </c>
      <c r="BG158" s="203">
        <f t="shared" si="6"/>
        <v>0</v>
      </c>
      <c r="BH158" s="203">
        <f t="shared" si="7"/>
        <v>0</v>
      </c>
      <c r="BI158" s="203">
        <f t="shared" si="8"/>
        <v>0</v>
      </c>
      <c r="BJ158" s="23" t="s">
        <v>78</v>
      </c>
      <c r="BK158" s="203">
        <f t="shared" si="9"/>
        <v>0</v>
      </c>
      <c r="BL158" s="23" t="s">
        <v>302</v>
      </c>
      <c r="BM158" s="23" t="s">
        <v>425</v>
      </c>
    </row>
    <row r="159" spans="2:65" s="1" customFormat="1" ht="22.5" customHeight="1" x14ac:dyDescent="0.3">
      <c r="B159" s="40"/>
      <c r="C159" s="236" t="s">
        <v>325</v>
      </c>
      <c r="D159" s="236" t="s">
        <v>181</v>
      </c>
      <c r="E159" s="237" t="s">
        <v>426</v>
      </c>
      <c r="F159" s="238" t="s">
        <v>427</v>
      </c>
      <c r="G159" s="239" t="s">
        <v>166</v>
      </c>
      <c r="H159" s="240">
        <v>50</v>
      </c>
      <c r="I159" s="241"/>
      <c r="J159" s="242">
        <f t="shared" si="0"/>
        <v>0</v>
      </c>
      <c r="K159" s="238" t="s">
        <v>21</v>
      </c>
      <c r="L159" s="243"/>
      <c r="M159" s="244" t="s">
        <v>21</v>
      </c>
      <c r="N159" s="245" t="s">
        <v>41</v>
      </c>
      <c r="O159" s="41"/>
      <c r="P159" s="201">
        <f t="shared" si="1"/>
        <v>0</v>
      </c>
      <c r="Q159" s="201">
        <v>0</v>
      </c>
      <c r="R159" s="201">
        <f t="shared" si="2"/>
        <v>0</v>
      </c>
      <c r="S159" s="201">
        <v>0</v>
      </c>
      <c r="T159" s="202">
        <f t="shared" si="3"/>
        <v>0</v>
      </c>
      <c r="AR159" s="23" t="s">
        <v>305</v>
      </c>
      <c r="AT159" s="23" t="s">
        <v>181</v>
      </c>
      <c r="AU159" s="23" t="s">
        <v>80</v>
      </c>
      <c r="AY159" s="23" t="s">
        <v>124</v>
      </c>
      <c r="BE159" s="203">
        <f t="shared" si="4"/>
        <v>0</v>
      </c>
      <c r="BF159" s="203">
        <f t="shared" si="5"/>
        <v>0</v>
      </c>
      <c r="BG159" s="203">
        <f t="shared" si="6"/>
        <v>0</v>
      </c>
      <c r="BH159" s="203">
        <f t="shared" si="7"/>
        <v>0</v>
      </c>
      <c r="BI159" s="203">
        <f t="shared" si="8"/>
        <v>0</v>
      </c>
      <c r="BJ159" s="23" t="s">
        <v>78</v>
      </c>
      <c r="BK159" s="203">
        <f t="shared" si="9"/>
        <v>0</v>
      </c>
      <c r="BL159" s="23" t="s">
        <v>302</v>
      </c>
      <c r="BM159" s="23" t="s">
        <v>428</v>
      </c>
    </row>
    <row r="160" spans="2:65" s="1" customFormat="1" ht="22.5" customHeight="1" x14ac:dyDescent="0.3">
      <c r="B160" s="40"/>
      <c r="C160" s="192" t="s">
        <v>429</v>
      </c>
      <c r="D160" s="192" t="s">
        <v>127</v>
      </c>
      <c r="E160" s="193" t="s">
        <v>430</v>
      </c>
      <c r="F160" s="194" t="s">
        <v>431</v>
      </c>
      <c r="G160" s="195" t="s">
        <v>190</v>
      </c>
      <c r="H160" s="196">
        <v>1</v>
      </c>
      <c r="I160" s="197"/>
      <c r="J160" s="198">
        <f t="shared" si="0"/>
        <v>0</v>
      </c>
      <c r="K160" s="194" t="s">
        <v>21</v>
      </c>
      <c r="L160" s="60"/>
      <c r="M160" s="199" t="s">
        <v>21</v>
      </c>
      <c r="N160" s="200" t="s">
        <v>41</v>
      </c>
      <c r="O160" s="41"/>
      <c r="P160" s="201">
        <f t="shared" si="1"/>
        <v>0</v>
      </c>
      <c r="Q160" s="201">
        <v>0</v>
      </c>
      <c r="R160" s="201">
        <f t="shared" si="2"/>
        <v>0</v>
      </c>
      <c r="S160" s="201">
        <v>0</v>
      </c>
      <c r="T160" s="202">
        <f t="shared" si="3"/>
        <v>0</v>
      </c>
      <c r="AR160" s="23" t="s">
        <v>302</v>
      </c>
      <c r="AT160" s="23" t="s">
        <v>127</v>
      </c>
      <c r="AU160" s="23" t="s">
        <v>80</v>
      </c>
      <c r="AY160" s="23" t="s">
        <v>124</v>
      </c>
      <c r="BE160" s="203">
        <f t="shared" si="4"/>
        <v>0</v>
      </c>
      <c r="BF160" s="203">
        <f t="shared" si="5"/>
        <v>0</v>
      </c>
      <c r="BG160" s="203">
        <f t="shared" si="6"/>
        <v>0</v>
      </c>
      <c r="BH160" s="203">
        <f t="shared" si="7"/>
        <v>0</v>
      </c>
      <c r="BI160" s="203">
        <f t="shared" si="8"/>
        <v>0</v>
      </c>
      <c r="BJ160" s="23" t="s">
        <v>78</v>
      </c>
      <c r="BK160" s="203">
        <f t="shared" si="9"/>
        <v>0</v>
      </c>
      <c r="BL160" s="23" t="s">
        <v>302</v>
      </c>
      <c r="BM160" s="23" t="s">
        <v>432</v>
      </c>
    </row>
    <row r="161" spans="2:65" s="1" customFormat="1" ht="22.5" customHeight="1" x14ac:dyDescent="0.3">
      <c r="B161" s="40"/>
      <c r="C161" s="192" t="s">
        <v>328</v>
      </c>
      <c r="D161" s="192" t="s">
        <v>127</v>
      </c>
      <c r="E161" s="193" t="s">
        <v>433</v>
      </c>
      <c r="F161" s="194" t="s">
        <v>434</v>
      </c>
      <c r="G161" s="195" t="s">
        <v>190</v>
      </c>
      <c r="H161" s="196">
        <v>1</v>
      </c>
      <c r="I161" s="197"/>
      <c r="J161" s="198">
        <f t="shared" si="0"/>
        <v>0</v>
      </c>
      <c r="K161" s="194" t="s">
        <v>21</v>
      </c>
      <c r="L161" s="60"/>
      <c r="M161" s="199" t="s">
        <v>21</v>
      </c>
      <c r="N161" s="200" t="s">
        <v>41</v>
      </c>
      <c r="O161" s="41"/>
      <c r="P161" s="201">
        <f t="shared" si="1"/>
        <v>0</v>
      </c>
      <c r="Q161" s="201">
        <v>0</v>
      </c>
      <c r="R161" s="201">
        <f t="shared" si="2"/>
        <v>0</v>
      </c>
      <c r="S161" s="201">
        <v>0</v>
      </c>
      <c r="T161" s="202">
        <f t="shared" si="3"/>
        <v>0</v>
      </c>
      <c r="AR161" s="23" t="s">
        <v>302</v>
      </c>
      <c r="AT161" s="23" t="s">
        <v>127</v>
      </c>
      <c r="AU161" s="23" t="s">
        <v>80</v>
      </c>
      <c r="AY161" s="23" t="s">
        <v>124</v>
      </c>
      <c r="BE161" s="203">
        <f t="shared" si="4"/>
        <v>0</v>
      </c>
      <c r="BF161" s="203">
        <f t="shared" si="5"/>
        <v>0</v>
      </c>
      <c r="BG161" s="203">
        <f t="shared" si="6"/>
        <v>0</v>
      </c>
      <c r="BH161" s="203">
        <f t="shared" si="7"/>
        <v>0</v>
      </c>
      <c r="BI161" s="203">
        <f t="shared" si="8"/>
        <v>0</v>
      </c>
      <c r="BJ161" s="23" t="s">
        <v>78</v>
      </c>
      <c r="BK161" s="203">
        <f t="shared" si="9"/>
        <v>0</v>
      </c>
      <c r="BL161" s="23" t="s">
        <v>302</v>
      </c>
      <c r="BM161" s="23" t="s">
        <v>435</v>
      </c>
    </row>
    <row r="162" spans="2:65" s="10" customFormat="1" ht="29.85" customHeight="1" x14ac:dyDescent="0.3">
      <c r="B162" s="175"/>
      <c r="C162" s="176"/>
      <c r="D162" s="189" t="s">
        <v>69</v>
      </c>
      <c r="E162" s="190" t="s">
        <v>436</v>
      </c>
      <c r="F162" s="190" t="s">
        <v>437</v>
      </c>
      <c r="G162" s="176"/>
      <c r="H162" s="176"/>
      <c r="I162" s="179"/>
      <c r="J162" s="191">
        <f>BK162</f>
        <v>0</v>
      </c>
      <c r="K162" s="176"/>
      <c r="L162" s="181"/>
      <c r="M162" s="182"/>
      <c r="N162" s="183"/>
      <c r="O162" s="183"/>
      <c r="P162" s="184">
        <f>SUM(P163:P164)</f>
        <v>0</v>
      </c>
      <c r="Q162" s="183"/>
      <c r="R162" s="184">
        <f>SUM(R163:R164)</f>
        <v>0</v>
      </c>
      <c r="S162" s="183"/>
      <c r="T162" s="185">
        <f>SUM(T163:T164)</f>
        <v>0</v>
      </c>
      <c r="AR162" s="186" t="s">
        <v>139</v>
      </c>
      <c r="AT162" s="187" t="s">
        <v>69</v>
      </c>
      <c r="AU162" s="187" t="s">
        <v>78</v>
      </c>
      <c r="AY162" s="186" t="s">
        <v>124</v>
      </c>
      <c r="BK162" s="188">
        <f>SUM(BK163:BK164)</f>
        <v>0</v>
      </c>
    </row>
    <row r="163" spans="2:65" s="1" customFormat="1" ht="22.5" customHeight="1" x14ac:dyDescent="0.3">
      <c r="B163" s="40"/>
      <c r="C163" s="192" t="s">
        <v>438</v>
      </c>
      <c r="D163" s="192" t="s">
        <v>127</v>
      </c>
      <c r="E163" s="193" t="s">
        <v>439</v>
      </c>
      <c r="F163" s="194" t="s">
        <v>440</v>
      </c>
      <c r="G163" s="195" t="s">
        <v>166</v>
      </c>
      <c r="H163" s="196">
        <v>30</v>
      </c>
      <c r="I163" s="197"/>
      <c r="J163" s="198">
        <f>ROUND(I163*H163,2)</f>
        <v>0</v>
      </c>
      <c r="K163" s="194" t="s">
        <v>21</v>
      </c>
      <c r="L163" s="60"/>
      <c r="M163" s="199" t="s">
        <v>21</v>
      </c>
      <c r="N163" s="200" t="s">
        <v>41</v>
      </c>
      <c r="O163" s="4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3" t="s">
        <v>302</v>
      </c>
      <c r="AT163" s="23" t="s">
        <v>127</v>
      </c>
      <c r="AU163" s="23" t="s">
        <v>80</v>
      </c>
      <c r="AY163" s="23" t="s">
        <v>124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78</v>
      </c>
      <c r="BK163" s="203">
        <f>ROUND(I163*H163,2)</f>
        <v>0</v>
      </c>
      <c r="BL163" s="23" t="s">
        <v>302</v>
      </c>
      <c r="BM163" s="23" t="s">
        <v>441</v>
      </c>
    </row>
    <row r="164" spans="2:65" s="1" customFormat="1" ht="40.5" x14ac:dyDescent="0.3">
      <c r="B164" s="40"/>
      <c r="C164" s="62"/>
      <c r="D164" s="207" t="s">
        <v>145</v>
      </c>
      <c r="E164" s="62"/>
      <c r="F164" s="208" t="s">
        <v>442</v>
      </c>
      <c r="G164" s="62"/>
      <c r="H164" s="62"/>
      <c r="I164" s="162"/>
      <c r="J164" s="62"/>
      <c r="K164" s="62"/>
      <c r="L164" s="60"/>
      <c r="M164" s="206"/>
      <c r="N164" s="41"/>
      <c r="O164" s="41"/>
      <c r="P164" s="41"/>
      <c r="Q164" s="41"/>
      <c r="R164" s="41"/>
      <c r="S164" s="41"/>
      <c r="T164" s="77"/>
      <c r="AT164" s="23" t="s">
        <v>145</v>
      </c>
      <c r="AU164" s="23" t="s">
        <v>80</v>
      </c>
    </row>
    <row r="165" spans="2:65" s="10" customFormat="1" ht="37.35" customHeight="1" x14ac:dyDescent="0.35">
      <c r="B165" s="175"/>
      <c r="C165" s="176"/>
      <c r="D165" s="189" t="s">
        <v>69</v>
      </c>
      <c r="E165" s="212" t="s">
        <v>443</v>
      </c>
      <c r="F165" s="212" t="s">
        <v>444</v>
      </c>
      <c r="G165" s="176"/>
      <c r="H165" s="176"/>
      <c r="I165" s="179"/>
      <c r="J165" s="213">
        <f>BK165</f>
        <v>0</v>
      </c>
      <c r="K165" s="176"/>
      <c r="L165" s="181"/>
      <c r="M165" s="182"/>
      <c r="N165" s="183"/>
      <c r="O165" s="183"/>
      <c r="P165" s="184">
        <f>SUM(P166:P169)</f>
        <v>0</v>
      </c>
      <c r="Q165" s="183"/>
      <c r="R165" s="184">
        <f>SUM(R166:R169)</f>
        <v>0</v>
      </c>
      <c r="S165" s="183"/>
      <c r="T165" s="185">
        <f>SUM(T166:T169)</f>
        <v>0</v>
      </c>
      <c r="AR165" s="186" t="s">
        <v>142</v>
      </c>
      <c r="AT165" s="187" t="s">
        <v>69</v>
      </c>
      <c r="AU165" s="187" t="s">
        <v>70</v>
      </c>
      <c r="AY165" s="186" t="s">
        <v>124</v>
      </c>
      <c r="BK165" s="188">
        <f>SUM(BK166:BK169)</f>
        <v>0</v>
      </c>
    </row>
    <row r="166" spans="2:65" s="1" customFormat="1" ht="22.5" customHeight="1" x14ac:dyDescent="0.3">
      <c r="B166" s="40"/>
      <c r="C166" s="192" t="s">
        <v>332</v>
      </c>
      <c r="D166" s="192" t="s">
        <v>127</v>
      </c>
      <c r="E166" s="193" t="s">
        <v>445</v>
      </c>
      <c r="F166" s="194" t="s">
        <v>446</v>
      </c>
      <c r="G166" s="195" t="s">
        <v>447</v>
      </c>
      <c r="H166" s="196">
        <v>14</v>
      </c>
      <c r="I166" s="197"/>
      <c r="J166" s="198">
        <f>ROUND(I166*H166,2)</f>
        <v>0</v>
      </c>
      <c r="K166" s="194" t="s">
        <v>131</v>
      </c>
      <c r="L166" s="60"/>
      <c r="M166" s="199" t="s">
        <v>21</v>
      </c>
      <c r="N166" s="200" t="s">
        <v>41</v>
      </c>
      <c r="O166" s="4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3" t="s">
        <v>448</v>
      </c>
      <c r="AT166" s="23" t="s">
        <v>127</v>
      </c>
      <c r="AU166" s="23" t="s">
        <v>78</v>
      </c>
      <c r="AY166" s="23" t="s">
        <v>124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78</v>
      </c>
      <c r="BK166" s="203">
        <f>ROUND(I166*H166,2)</f>
        <v>0</v>
      </c>
      <c r="BL166" s="23" t="s">
        <v>448</v>
      </c>
      <c r="BM166" s="23" t="s">
        <v>449</v>
      </c>
    </row>
    <row r="167" spans="2:65" s="1" customFormat="1" ht="22.5" customHeight="1" x14ac:dyDescent="0.3">
      <c r="B167" s="40"/>
      <c r="C167" s="192" t="s">
        <v>450</v>
      </c>
      <c r="D167" s="192" t="s">
        <v>127</v>
      </c>
      <c r="E167" s="193" t="s">
        <v>451</v>
      </c>
      <c r="F167" s="194" t="s">
        <v>452</v>
      </c>
      <c r="G167" s="195" t="s">
        <v>447</v>
      </c>
      <c r="H167" s="196">
        <v>16</v>
      </c>
      <c r="I167" s="197"/>
      <c r="J167" s="198">
        <f>ROUND(I167*H167,2)</f>
        <v>0</v>
      </c>
      <c r="K167" s="194" t="s">
        <v>131</v>
      </c>
      <c r="L167" s="60"/>
      <c r="M167" s="199" t="s">
        <v>21</v>
      </c>
      <c r="N167" s="200" t="s">
        <v>41</v>
      </c>
      <c r="O167" s="4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23" t="s">
        <v>448</v>
      </c>
      <c r="AT167" s="23" t="s">
        <v>127</v>
      </c>
      <c r="AU167" s="23" t="s">
        <v>78</v>
      </c>
      <c r="AY167" s="23" t="s">
        <v>124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78</v>
      </c>
      <c r="BK167" s="203">
        <f>ROUND(I167*H167,2)</f>
        <v>0</v>
      </c>
      <c r="BL167" s="23" t="s">
        <v>448</v>
      </c>
      <c r="BM167" s="23" t="s">
        <v>453</v>
      </c>
    </row>
    <row r="168" spans="2:65" s="1" customFormat="1" ht="22.5" customHeight="1" x14ac:dyDescent="0.3">
      <c r="B168" s="40"/>
      <c r="C168" s="192" t="s">
        <v>335</v>
      </c>
      <c r="D168" s="192" t="s">
        <v>127</v>
      </c>
      <c r="E168" s="193" t="s">
        <v>454</v>
      </c>
      <c r="F168" s="194" t="s">
        <v>455</v>
      </c>
      <c r="G168" s="195" t="s">
        <v>447</v>
      </c>
      <c r="H168" s="196">
        <v>20</v>
      </c>
      <c r="I168" s="197"/>
      <c r="J168" s="198">
        <f>ROUND(I168*H168,2)</f>
        <v>0</v>
      </c>
      <c r="K168" s="194" t="s">
        <v>131</v>
      </c>
      <c r="L168" s="60"/>
      <c r="M168" s="199" t="s">
        <v>21</v>
      </c>
      <c r="N168" s="200" t="s">
        <v>41</v>
      </c>
      <c r="O168" s="4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3" t="s">
        <v>448</v>
      </c>
      <c r="AT168" s="23" t="s">
        <v>127</v>
      </c>
      <c r="AU168" s="23" t="s">
        <v>78</v>
      </c>
      <c r="AY168" s="23" t="s">
        <v>124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3" t="s">
        <v>78</v>
      </c>
      <c r="BK168" s="203">
        <f>ROUND(I168*H168,2)</f>
        <v>0</v>
      </c>
      <c r="BL168" s="23" t="s">
        <v>448</v>
      </c>
      <c r="BM168" s="23" t="s">
        <v>456</v>
      </c>
    </row>
    <row r="169" spans="2:65" s="1" customFormat="1" ht="27" x14ac:dyDescent="0.3">
      <c r="B169" s="40"/>
      <c r="C169" s="62"/>
      <c r="D169" s="207" t="s">
        <v>145</v>
      </c>
      <c r="E169" s="62"/>
      <c r="F169" s="208" t="s">
        <v>457</v>
      </c>
      <c r="G169" s="62"/>
      <c r="H169" s="62"/>
      <c r="I169" s="162"/>
      <c r="J169" s="62"/>
      <c r="K169" s="62"/>
      <c r="L169" s="60"/>
      <c r="M169" s="209"/>
      <c r="N169" s="210"/>
      <c r="O169" s="210"/>
      <c r="P169" s="210"/>
      <c r="Q169" s="210"/>
      <c r="R169" s="210"/>
      <c r="S169" s="210"/>
      <c r="T169" s="211"/>
      <c r="AT169" s="23" t="s">
        <v>145</v>
      </c>
      <c r="AU169" s="23" t="s">
        <v>78</v>
      </c>
    </row>
    <row r="170" spans="2:65" s="1" customFormat="1" ht="6.95" customHeight="1" x14ac:dyDescent="0.3">
      <c r="B170" s="55"/>
      <c r="C170" s="56"/>
      <c r="D170" s="56"/>
      <c r="E170" s="56"/>
      <c r="F170" s="56"/>
      <c r="G170" s="56"/>
      <c r="H170" s="56"/>
      <c r="I170" s="138"/>
      <c r="J170" s="56"/>
      <c r="K170" s="56"/>
      <c r="L170" s="60"/>
    </row>
  </sheetData>
  <sheetProtection algorithmName="SHA-512" hashValue="z9aKMiq0fLVKJLXsDxYyEhGL1CZBJcHKz/+LMQEoXV7hiLAskZjZ7VvgDs+uix1o9EtWaea7sn4Yx7ol7x5RGg==" saltValue="tPghJqXHK4tTRepJFY4JHA==" spinCount="100000" sheet="1" objects="1" scenarios="1" formatCells="0" formatColumns="0" formatRows="0" sort="0" autoFilter="0"/>
  <autoFilter ref="C86:K169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2"/>
  <sheetViews>
    <sheetView showGridLines="0" workbookViewId="0">
      <pane ySplit="1" topLeftCell="A82" activePane="bottomLeft" state="frozen"/>
      <selection pane="bottomLeft" activeCell="A82" sqref="A8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90</v>
      </c>
      <c r="G1" s="386" t="s">
        <v>91</v>
      </c>
      <c r="H1" s="386"/>
      <c r="I1" s="114"/>
      <c r="J1" s="113" t="s">
        <v>92</v>
      </c>
      <c r="K1" s="112" t="s">
        <v>93</v>
      </c>
      <c r="L1" s="113" t="s">
        <v>94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89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80</v>
      </c>
    </row>
    <row r="4" spans="1:70" ht="36.950000000000003" customHeight="1" x14ac:dyDescent="0.3">
      <c r="B4" s="27"/>
      <c r="C4" s="28"/>
      <c r="D4" s="29" t="s">
        <v>95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 x14ac:dyDescent="0.3">
      <c r="B7" s="27"/>
      <c r="C7" s="28"/>
      <c r="D7" s="28"/>
      <c r="E7" s="387" t="str">
        <f>'Rekapitulace stavby'!K6</f>
        <v>Trafostanice KOVIN</v>
      </c>
      <c r="F7" s="388"/>
      <c r="G7" s="388"/>
      <c r="H7" s="388"/>
      <c r="I7" s="116"/>
      <c r="J7" s="28"/>
      <c r="K7" s="30"/>
    </row>
    <row r="8" spans="1:70" s="1" customFormat="1" ht="15" x14ac:dyDescent="0.3">
      <c r="B8" s="40"/>
      <c r="C8" s="41"/>
      <c r="D8" s="36" t="s">
        <v>96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 x14ac:dyDescent="0.3">
      <c r="B9" s="40"/>
      <c r="C9" s="41"/>
      <c r="D9" s="41"/>
      <c r="E9" s="389" t="s">
        <v>458</v>
      </c>
      <c r="F9" s="390"/>
      <c r="G9" s="390"/>
      <c r="H9" s="390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 x14ac:dyDescent="0.3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26.4.2017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 x14ac:dyDescent="0.3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 x14ac:dyDescent="0.3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 x14ac:dyDescent="0.3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 x14ac:dyDescent="0.3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 x14ac:dyDescent="0.3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 x14ac:dyDescent="0.3">
      <c r="B23" s="40"/>
      <c r="C23" s="41"/>
      <c r="D23" s="36" t="s">
        <v>35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 x14ac:dyDescent="0.3">
      <c r="B24" s="120"/>
      <c r="C24" s="121"/>
      <c r="D24" s="121"/>
      <c r="E24" s="379" t="s">
        <v>21</v>
      </c>
      <c r="F24" s="379"/>
      <c r="G24" s="379"/>
      <c r="H24" s="379"/>
      <c r="I24" s="122"/>
      <c r="J24" s="121"/>
      <c r="K24" s="123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36</v>
      </c>
      <c r="E27" s="41"/>
      <c r="F27" s="41"/>
      <c r="G27" s="41"/>
      <c r="H27" s="41"/>
      <c r="I27" s="117"/>
      <c r="J27" s="127">
        <f>ROUND(J79,2)</f>
        <v>0</v>
      </c>
      <c r="K27" s="44"/>
    </row>
    <row r="28" spans="2:11" s="1" customFormat="1" ht="6.95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 x14ac:dyDescent="0.3">
      <c r="B29" s="40"/>
      <c r="C29" s="41"/>
      <c r="D29" s="41"/>
      <c r="E29" s="41"/>
      <c r="F29" s="45" t="s">
        <v>38</v>
      </c>
      <c r="G29" s="41"/>
      <c r="H29" s="41"/>
      <c r="I29" s="128" t="s">
        <v>37</v>
      </c>
      <c r="J29" s="45" t="s">
        <v>39</v>
      </c>
      <c r="K29" s="44"/>
    </row>
    <row r="30" spans="2:11" s="1" customFormat="1" ht="14.45" customHeight="1" x14ac:dyDescent="0.3">
      <c r="B30" s="40"/>
      <c r="C30" s="41"/>
      <c r="D30" s="48" t="s">
        <v>40</v>
      </c>
      <c r="E30" s="48" t="s">
        <v>41</v>
      </c>
      <c r="F30" s="129">
        <f>ROUND(SUM(BE79:BE91), 2)</f>
        <v>0</v>
      </c>
      <c r="G30" s="41"/>
      <c r="H30" s="41"/>
      <c r="I30" s="130">
        <v>0.21</v>
      </c>
      <c r="J30" s="129">
        <f>ROUND(ROUND((SUM(BE79:BE91)),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42</v>
      </c>
      <c r="F31" s="129">
        <f>ROUND(SUM(BF79:BF91), 2)</f>
        <v>0</v>
      </c>
      <c r="G31" s="41"/>
      <c r="H31" s="41"/>
      <c r="I31" s="130">
        <v>0.15</v>
      </c>
      <c r="J31" s="129">
        <f>ROUND(ROUND((SUM(BF79:BF91)),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43</v>
      </c>
      <c r="F32" s="129">
        <f>ROUND(SUM(BG79:BG91),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44</v>
      </c>
      <c r="F33" s="129">
        <f>ROUND(SUM(BH79:BH91),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45</v>
      </c>
      <c r="F34" s="129">
        <f>ROUND(SUM(BI79:BI91),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46</v>
      </c>
      <c r="E36" s="78"/>
      <c r="F36" s="78"/>
      <c r="G36" s="133" t="s">
        <v>47</v>
      </c>
      <c r="H36" s="134" t="s">
        <v>48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40"/>
      <c r="C42" s="29" t="s">
        <v>98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 x14ac:dyDescent="0.3">
      <c r="B45" s="40"/>
      <c r="C45" s="41"/>
      <c r="D45" s="41"/>
      <c r="E45" s="387" t="str">
        <f>E7</f>
        <v>Trafostanice KOVIN</v>
      </c>
      <c r="F45" s="388"/>
      <c r="G45" s="388"/>
      <c r="H45" s="388"/>
      <c r="I45" s="117"/>
      <c r="J45" s="41"/>
      <c r="K45" s="44"/>
    </row>
    <row r="46" spans="2:11" s="1" customFormat="1" ht="14.45" customHeight="1" x14ac:dyDescent="0.3">
      <c r="B46" s="40"/>
      <c r="C46" s="36" t="s">
        <v>96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 x14ac:dyDescent="0.3">
      <c r="B47" s="40"/>
      <c r="C47" s="41"/>
      <c r="D47" s="41"/>
      <c r="E47" s="389" t="str">
        <f>E9</f>
        <v>03 - Zemní práce</v>
      </c>
      <c r="F47" s="390"/>
      <c r="G47" s="390"/>
      <c r="H47" s="390"/>
      <c r="I47" s="117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26.4.2017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 x14ac:dyDescent="0.3">
      <c r="B51" s="40"/>
      <c r="C51" s="36" t="s">
        <v>27</v>
      </c>
      <c r="D51" s="41"/>
      <c r="E51" s="41"/>
      <c r="F51" s="34" t="str">
        <f>E15</f>
        <v>KOVIN, družstvo invalidů Hlubočky</v>
      </c>
      <c r="G51" s="41"/>
      <c r="H51" s="41"/>
      <c r="I51" s="118" t="s">
        <v>33</v>
      </c>
      <c r="J51" s="34" t="str">
        <f>E21</f>
        <v xml:space="preserve"> </v>
      </c>
      <c r="K51" s="44"/>
    </row>
    <row r="52" spans="2:47" s="1" customFormat="1" ht="14.45" customHeight="1" x14ac:dyDescent="0.3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99</v>
      </c>
      <c r="D54" s="131"/>
      <c r="E54" s="131"/>
      <c r="F54" s="131"/>
      <c r="G54" s="131"/>
      <c r="H54" s="131"/>
      <c r="I54" s="144"/>
      <c r="J54" s="145" t="s">
        <v>100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101</v>
      </c>
      <c r="D56" s="41"/>
      <c r="E56" s="41"/>
      <c r="F56" s="41"/>
      <c r="G56" s="41"/>
      <c r="H56" s="41"/>
      <c r="I56" s="117"/>
      <c r="J56" s="127">
        <f>J79</f>
        <v>0</v>
      </c>
      <c r="K56" s="44"/>
      <c r="AU56" s="23" t="s">
        <v>102</v>
      </c>
    </row>
    <row r="57" spans="2:47" s="7" customFormat="1" ht="24.95" customHeight="1" x14ac:dyDescent="0.3">
      <c r="B57" s="148"/>
      <c r="C57" s="149"/>
      <c r="D57" s="150" t="s">
        <v>253</v>
      </c>
      <c r="E57" s="151"/>
      <c r="F57" s="151"/>
      <c r="G57" s="151"/>
      <c r="H57" s="151"/>
      <c r="I57" s="152"/>
      <c r="J57" s="153">
        <f>J80</f>
        <v>0</v>
      </c>
      <c r="K57" s="154"/>
    </row>
    <row r="58" spans="2:47" s="8" customFormat="1" ht="19.899999999999999" customHeight="1" x14ac:dyDescent="0.3">
      <c r="B58" s="155"/>
      <c r="C58" s="156"/>
      <c r="D58" s="157" t="s">
        <v>459</v>
      </c>
      <c r="E58" s="158"/>
      <c r="F58" s="158"/>
      <c r="G58" s="158"/>
      <c r="H58" s="158"/>
      <c r="I58" s="159"/>
      <c r="J58" s="160">
        <f>J81</f>
        <v>0</v>
      </c>
      <c r="K58" s="161"/>
    </row>
    <row r="59" spans="2:47" s="8" customFormat="1" ht="19.899999999999999" customHeight="1" x14ac:dyDescent="0.3">
      <c r="B59" s="155"/>
      <c r="C59" s="156"/>
      <c r="D59" s="157" t="s">
        <v>460</v>
      </c>
      <c r="E59" s="158"/>
      <c r="F59" s="158"/>
      <c r="G59" s="158"/>
      <c r="H59" s="158"/>
      <c r="I59" s="159"/>
      <c r="J59" s="160">
        <f>J90</f>
        <v>0</v>
      </c>
      <c r="K59" s="161"/>
    </row>
    <row r="60" spans="2:47" s="1" customFormat="1" ht="21.75" customHeight="1" x14ac:dyDescent="0.3">
      <c r="B60" s="40"/>
      <c r="C60" s="41"/>
      <c r="D60" s="41"/>
      <c r="E60" s="41"/>
      <c r="F60" s="41"/>
      <c r="G60" s="41"/>
      <c r="H60" s="41"/>
      <c r="I60" s="117"/>
      <c r="J60" s="41"/>
      <c r="K60" s="44"/>
    </row>
    <row r="61" spans="2:47" s="1" customFormat="1" ht="6.95" customHeight="1" x14ac:dyDescent="0.3">
      <c r="B61" s="55"/>
      <c r="C61" s="56"/>
      <c r="D61" s="56"/>
      <c r="E61" s="56"/>
      <c r="F61" s="56"/>
      <c r="G61" s="56"/>
      <c r="H61" s="56"/>
      <c r="I61" s="138"/>
      <c r="J61" s="56"/>
      <c r="K61" s="57"/>
    </row>
    <row r="65" spans="2:63" s="1" customFormat="1" ht="6.95" customHeight="1" x14ac:dyDescent="0.3">
      <c r="B65" s="58"/>
      <c r="C65" s="59"/>
      <c r="D65" s="59"/>
      <c r="E65" s="59"/>
      <c r="F65" s="59"/>
      <c r="G65" s="59"/>
      <c r="H65" s="59"/>
      <c r="I65" s="141"/>
      <c r="J65" s="59"/>
      <c r="K65" s="59"/>
      <c r="L65" s="60"/>
    </row>
    <row r="66" spans="2:63" s="1" customFormat="1" ht="36.950000000000003" customHeight="1" x14ac:dyDescent="0.3">
      <c r="B66" s="40"/>
      <c r="C66" s="61" t="s">
        <v>107</v>
      </c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6.95" customHeight="1" x14ac:dyDescent="0.3">
      <c r="B67" s="40"/>
      <c r="C67" s="62"/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4.45" customHeight="1" x14ac:dyDescent="0.3">
      <c r="B68" s="40"/>
      <c r="C68" s="64" t="s">
        <v>18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63" s="1" customFormat="1" ht="22.5" customHeight="1" x14ac:dyDescent="0.3">
      <c r="B69" s="40"/>
      <c r="C69" s="62"/>
      <c r="D69" s="62"/>
      <c r="E69" s="383" t="str">
        <f>E7</f>
        <v>Trafostanice KOVIN</v>
      </c>
      <c r="F69" s="384"/>
      <c r="G69" s="384"/>
      <c r="H69" s="384"/>
      <c r="I69" s="162"/>
      <c r="J69" s="62"/>
      <c r="K69" s="62"/>
      <c r="L69" s="60"/>
    </row>
    <row r="70" spans="2:63" s="1" customFormat="1" ht="14.45" customHeight="1" x14ac:dyDescent="0.3">
      <c r="B70" s="40"/>
      <c r="C70" s="64" t="s">
        <v>96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63" s="1" customFormat="1" ht="23.25" customHeight="1" x14ac:dyDescent="0.3">
      <c r="B71" s="40"/>
      <c r="C71" s="62"/>
      <c r="D71" s="62"/>
      <c r="E71" s="351" t="str">
        <f>E9</f>
        <v>03 - Zemní práce</v>
      </c>
      <c r="F71" s="385"/>
      <c r="G71" s="385"/>
      <c r="H71" s="385"/>
      <c r="I71" s="162"/>
      <c r="J71" s="62"/>
      <c r="K71" s="62"/>
      <c r="L71" s="60"/>
    </row>
    <row r="72" spans="2:63" s="1" customFormat="1" ht="6.95" customHeight="1" x14ac:dyDescent="0.3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63" s="1" customFormat="1" ht="18" customHeight="1" x14ac:dyDescent="0.3">
      <c r="B73" s="40"/>
      <c r="C73" s="64" t="s">
        <v>23</v>
      </c>
      <c r="D73" s="62"/>
      <c r="E73" s="62"/>
      <c r="F73" s="163" t="str">
        <f>F12</f>
        <v xml:space="preserve"> </v>
      </c>
      <c r="G73" s="62"/>
      <c r="H73" s="62"/>
      <c r="I73" s="164" t="s">
        <v>25</v>
      </c>
      <c r="J73" s="72" t="str">
        <f>IF(J12="","",J12)</f>
        <v>26.4.2017</v>
      </c>
      <c r="K73" s="62"/>
      <c r="L73" s="60"/>
    </row>
    <row r="74" spans="2:63" s="1" customFormat="1" ht="6.95" customHeight="1" x14ac:dyDescent="0.3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63" s="1" customFormat="1" ht="15" x14ac:dyDescent="0.3">
      <c r="B75" s="40"/>
      <c r="C75" s="64" t="s">
        <v>27</v>
      </c>
      <c r="D75" s="62"/>
      <c r="E75" s="62"/>
      <c r="F75" s="163" t="str">
        <f>E15</f>
        <v>KOVIN, družstvo invalidů Hlubočky</v>
      </c>
      <c r="G75" s="62"/>
      <c r="H75" s="62"/>
      <c r="I75" s="164" t="s">
        <v>33</v>
      </c>
      <c r="J75" s="163" t="str">
        <f>E21</f>
        <v xml:space="preserve"> </v>
      </c>
      <c r="K75" s="62"/>
      <c r="L75" s="60"/>
    </row>
    <row r="76" spans="2:63" s="1" customFormat="1" ht="14.45" customHeight="1" x14ac:dyDescent="0.3">
      <c r="B76" s="40"/>
      <c r="C76" s="64" t="s">
        <v>31</v>
      </c>
      <c r="D76" s="62"/>
      <c r="E76" s="62"/>
      <c r="F76" s="163" t="str">
        <f>IF(E18="","",E18)</f>
        <v/>
      </c>
      <c r="G76" s="62"/>
      <c r="H76" s="62"/>
      <c r="I76" s="162"/>
      <c r="J76" s="62"/>
      <c r="K76" s="62"/>
      <c r="L76" s="60"/>
    </row>
    <row r="77" spans="2:63" s="1" customFormat="1" ht="10.35" customHeight="1" x14ac:dyDescent="0.3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63" s="9" customFormat="1" ht="29.25" customHeight="1" x14ac:dyDescent="0.3">
      <c r="B78" s="165"/>
      <c r="C78" s="166" t="s">
        <v>108</v>
      </c>
      <c r="D78" s="167" t="s">
        <v>55</v>
      </c>
      <c r="E78" s="167" t="s">
        <v>51</v>
      </c>
      <c r="F78" s="167" t="s">
        <v>109</v>
      </c>
      <c r="G78" s="167" t="s">
        <v>110</v>
      </c>
      <c r="H78" s="167" t="s">
        <v>111</v>
      </c>
      <c r="I78" s="168" t="s">
        <v>112</v>
      </c>
      <c r="J78" s="167" t="s">
        <v>100</v>
      </c>
      <c r="K78" s="169" t="s">
        <v>113</v>
      </c>
      <c r="L78" s="170"/>
      <c r="M78" s="80" t="s">
        <v>114</v>
      </c>
      <c r="N78" s="81" t="s">
        <v>40</v>
      </c>
      <c r="O78" s="81" t="s">
        <v>115</v>
      </c>
      <c r="P78" s="81" t="s">
        <v>116</v>
      </c>
      <c r="Q78" s="81" t="s">
        <v>117</v>
      </c>
      <c r="R78" s="81" t="s">
        <v>118</v>
      </c>
      <c r="S78" s="81" t="s">
        <v>119</v>
      </c>
      <c r="T78" s="82" t="s">
        <v>120</v>
      </c>
    </row>
    <row r="79" spans="2:63" s="1" customFormat="1" ht="29.25" customHeight="1" x14ac:dyDescent="0.35">
      <c r="B79" s="40"/>
      <c r="C79" s="86" t="s">
        <v>101</v>
      </c>
      <c r="D79" s="62"/>
      <c r="E79" s="62"/>
      <c r="F79" s="62"/>
      <c r="G79" s="62"/>
      <c r="H79" s="62"/>
      <c r="I79" s="162"/>
      <c r="J79" s="171">
        <f>BK79</f>
        <v>0</v>
      </c>
      <c r="K79" s="62"/>
      <c r="L79" s="60"/>
      <c r="M79" s="83"/>
      <c r="N79" s="84"/>
      <c r="O79" s="84"/>
      <c r="P79" s="172">
        <f>P80</f>
        <v>0</v>
      </c>
      <c r="Q79" s="84"/>
      <c r="R79" s="172">
        <f>R80</f>
        <v>0</v>
      </c>
      <c r="S79" s="84"/>
      <c r="T79" s="173">
        <f>T80</f>
        <v>0</v>
      </c>
      <c r="AT79" s="23" t="s">
        <v>69</v>
      </c>
      <c r="AU79" s="23" t="s">
        <v>102</v>
      </c>
      <c r="BK79" s="174">
        <f>BK80</f>
        <v>0</v>
      </c>
    </row>
    <row r="80" spans="2:63" s="10" customFormat="1" ht="37.35" customHeight="1" x14ac:dyDescent="0.35">
      <c r="B80" s="175"/>
      <c r="C80" s="176"/>
      <c r="D80" s="177" t="s">
        <v>69</v>
      </c>
      <c r="E80" s="178" t="s">
        <v>263</v>
      </c>
      <c r="F80" s="178" t="s">
        <v>264</v>
      </c>
      <c r="G80" s="176"/>
      <c r="H80" s="176"/>
      <c r="I80" s="179"/>
      <c r="J80" s="180">
        <f>BK80</f>
        <v>0</v>
      </c>
      <c r="K80" s="176"/>
      <c r="L80" s="181"/>
      <c r="M80" s="182"/>
      <c r="N80" s="183"/>
      <c r="O80" s="183"/>
      <c r="P80" s="184">
        <f>P81+P90</f>
        <v>0</v>
      </c>
      <c r="Q80" s="183"/>
      <c r="R80" s="184">
        <f>R81+R90</f>
        <v>0</v>
      </c>
      <c r="S80" s="183"/>
      <c r="T80" s="185">
        <f>T81+T90</f>
        <v>0</v>
      </c>
      <c r="AR80" s="186" t="s">
        <v>78</v>
      </c>
      <c r="AT80" s="187" t="s">
        <v>69</v>
      </c>
      <c r="AU80" s="187" t="s">
        <v>70</v>
      </c>
      <c r="AY80" s="186" t="s">
        <v>124</v>
      </c>
      <c r="BK80" s="188">
        <f>BK81+BK90</f>
        <v>0</v>
      </c>
    </row>
    <row r="81" spans="2:65" s="10" customFormat="1" ht="19.899999999999999" customHeight="1" x14ac:dyDescent="0.3">
      <c r="B81" s="175"/>
      <c r="C81" s="176"/>
      <c r="D81" s="189" t="s">
        <v>69</v>
      </c>
      <c r="E81" s="190" t="s">
        <v>78</v>
      </c>
      <c r="F81" s="190" t="s">
        <v>88</v>
      </c>
      <c r="G81" s="176"/>
      <c r="H81" s="176"/>
      <c r="I81" s="179"/>
      <c r="J81" s="191">
        <f>BK81</f>
        <v>0</v>
      </c>
      <c r="K81" s="176"/>
      <c r="L81" s="181"/>
      <c r="M81" s="182"/>
      <c r="N81" s="183"/>
      <c r="O81" s="183"/>
      <c r="P81" s="184">
        <f>SUM(P82:P89)</f>
        <v>0</v>
      </c>
      <c r="Q81" s="183"/>
      <c r="R81" s="184">
        <f>SUM(R82:R89)</f>
        <v>0</v>
      </c>
      <c r="S81" s="183"/>
      <c r="T81" s="185">
        <f>SUM(T82:T89)</f>
        <v>0</v>
      </c>
      <c r="AR81" s="186" t="s">
        <v>78</v>
      </c>
      <c r="AT81" s="187" t="s">
        <v>69</v>
      </c>
      <c r="AU81" s="187" t="s">
        <v>78</v>
      </c>
      <c r="AY81" s="186" t="s">
        <v>124</v>
      </c>
      <c r="BK81" s="188">
        <f>SUM(BK82:BK89)</f>
        <v>0</v>
      </c>
    </row>
    <row r="82" spans="2:65" s="1" customFormat="1" ht="31.5" customHeight="1" x14ac:dyDescent="0.3">
      <c r="B82" s="40"/>
      <c r="C82" s="192" t="s">
        <v>78</v>
      </c>
      <c r="D82" s="192" t="s">
        <v>127</v>
      </c>
      <c r="E82" s="193" t="s">
        <v>461</v>
      </c>
      <c r="F82" s="194" t="s">
        <v>462</v>
      </c>
      <c r="G82" s="195" t="s">
        <v>268</v>
      </c>
      <c r="H82" s="196">
        <v>270</v>
      </c>
      <c r="I82" s="197"/>
      <c r="J82" s="198">
        <f>ROUND(I82*H82,2)</f>
        <v>0</v>
      </c>
      <c r="K82" s="194" t="s">
        <v>131</v>
      </c>
      <c r="L82" s="60"/>
      <c r="M82" s="199" t="s">
        <v>21</v>
      </c>
      <c r="N82" s="200" t="s">
        <v>41</v>
      </c>
      <c r="O82" s="41"/>
      <c r="P82" s="201">
        <f>O82*H82</f>
        <v>0</v>
      </c>
      <c r="Q82" s="201">
        <v>0</v>
      </c>
      <c r="R82" s="201">
        <f>Q82*H82</f>
        <v>0</v>
      </c>
      <c r="S82" s="201">
        <v>0</v>
      </c>
      <c r="T82" s="202">
        <f>S82*H82</f>
        <v>0</v>
      </c>
      <c r="AR82" s="23" t="s">
        <v>142</v>
      </c>
      <c r="AT82" s="23" t="s">
        <v>127</v>
      </c>
      <c r="AU82" s="23" t="s">
        <v>80</v>
      </c>
      <c r="AY82" s="23" t="s">
        <v>124</v>
      </c>
      <c r="BE82" s="203">
        <f>IF(N82="základní",J82,0)</f>
        <v>0</v>
      </c>
      <c r="BF82" s="203">
        <f>IF(N82="snížená",J82,0)</f>
        <v>0</v>
      </c>
      <c r="BG82" s="203">
        <f>IF(N82="zákl. přenesená",J82,0)</f>
        <v>0</v>
      </c>
      <c r="BH82" s="203">
        <f>IF(N82="sníž. přenesená",J82,0)</f>
        <v>0</v>
      </c>
      <c r="BI82" s="203">
        <f>IF(N82="nulová",J82,0)</f>
        <v>0</v>
      </c>
      <c r="BJ82" s="23" t="s">
        <v>78</v>
      </c>
      <c r="BK82" s="203">
        <f>ROUND(I82*H82,2)</f>
        <v>0</v>
      </c>
      <c r="BL82" s="23" t="s">
        <v>142</v>
      </c>
      <c r="BM82" s="23" t="s">
        <v>463</v>
      </c>
    </row>
    <row r="83" spans="2:65" s="1" customFormat="1" ht="22.5" customHeight="1" x14ac:dyDescent="0.3">
      <c r="B83" s="40"/>
      <c r="C83" s="192" t="s">
        <v>80</v>
      </c>
      <c r="D83" s="192" t="s">
        <v>127</v>
      </c>
      <c r="E83" s="193" t="s">
        <v>464</v>
      </c>
      <c r="F83" s="194" t="s">
        <v>465</v>
      </c>
      <c r="G83" s="195" t="s">
        <v>466</v>
      </c>
      <c r="H83" s="196">
        <v>225</v>
      </c>
      <c r="I83" s="197"/>
      <c r="J83" s="198">
        <f>ROUND(I83*H83,2)</f>
        <v>0</v>
      </c>
      <c r="K83" s="194" t="s">
        <v>131</v>
      </c>
      <c r="L83" s="60"/>
      <c r="M83" s="199" t="s">
        <v>21</v>
      </c>
      <c r="N83" s="200" t="s">
        <v>41</v>
      </c>
      <c r="O83" s="41"/>
      <c r="P83" s="201">
        <f>O83*H83</f>
        <v>0</v>
      </c>
      <c r="Q83" s="201">
        <v>0</v>
      </c>
      <c r="R83" s="201">
        <f>Q83*H83</f>
        <v>0</v>
      </c>
      <c r="S83" s="201">
        <v>0</v>
      </c>
      <c r="T83" s="202">
        <f>S83*H83</f>
        <v>0</v>
      </c>
      <c r="AR83" s="23" t="s">
        <v>142</v>
      </c>
      <c r="AT83" s="23" t="s">
        <v>127</v>
      </c>
      <c r="AU83" s="23" t="s">
        <v>80</v>
      </c>
      <c r="AY83" s="23" t="s">
        <v>124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23" t="s">
        <v>78</v>
      </c>
      <c r="BK83" s="203">
        <f>ROUND(I83*H83,2)</f>
        <v>0</v>
      </c>
      <c r="BL83" s="23" t="s">
        <v>142</v>
      </c>
      <c r="BM83" s="23" t="s">
        <v>467</v>
      </c>
    </row>
    <row r="84" spans="2:65" s="11" customFormat="1" x14ac:dyDescent="0.3">
      <c r="B84" s="214"/>
      <c r="C84" s="215"/>
      <c r="D84" s="207" t="s">
        <v>178</v>
      </c>
      <c r="E84" s="216" t="s">
        <v>21</v>
      </c>
      <c r="F84" s="217" t="s">
        <v>468</v>
      </c>
      <c r="G84" s="215"/>
      <c r="H84" s="218">
        <v>225</v>
      </c>
      <c r="I84" s="219"/>
      <c r="J84" s="215"/>
      <c r="K84" s="215"/>
      <c r="L84" s="220"/>
      <c r="M84" s="221"/>
      <c r="N84" s="222"/>
      <c r="O84" s="222"/>
      <c r="P84" s="222"/>
      <c r="Q84" s="222"/>
      <c r="R84" s="222"/>
      <c r="S84" s="222"/>
      <c r="T84" s="223"/>
      <c r="AT84" s="224" t="s">
        <v>178</v>
      </c>
      <c r="AU84" s="224" t="s">
        <v>80</v>
      </c>
      <c r="AV84" s="11" t="s">
        <v>80</v>
      </c>
      <c r="AW84" s="11" t="s">
        <v>34</v>
      </c>
      <c r="AX84" s="11" t="s">
        <v>70</v>
      </c>
      <c r="AY84" s="224" t="s">
        <v>124</v>
      </c>
    </row>
    <row r="85" spans="2:65" s="12" customFormat="1" x14ac:dyDescent="0.3">
      <c r="B85" s="225"/>
      <c r="C85" s="226"/>
      <c r="D85" s="204" t="s">
        <v>178</v>
      </c>
      <c r="E85" s="227" t="s">
        <v>21</v>
      </c>
      <c r="F85" s="228" t="s">
        <v>180</v>
      </c>
      <c r="G85" s="226"/>
      <c r="H85" s="229">
        <v>225</v>
      </c>
      <c r="I85" s="230"/>
      <c r="J85" s="226"/>
      <c r="K85" s="226"/>
      <c r="L85" s="231"/>
      <c r="M85" s="232"/>
      <c r="N85" s="233"/>
      <c r="O85" s="233"/>
      <c r="P85" s="233"/>
      <c r="Q85" s="233"/>
      <c r="R85" s="233"/>
      <c r="S85" s="233"/>
      <c r="T85" s="234"/>
      <c r="AT85" s="235" t="s">
        <v>178</v>
      </c>
      <c r="AU85" s="235" t="s">
        <v>80</v>
      </c>
      <c r="AV85" s="12" t="s">
        <v>142</v>
      </c>
      <c r="AW85" s="12" t="s">
        <v>34</v>
      </c>
      <c r="AX85" s="12" t="s">
        <v>78</v>
      </c>
      <c r="AY85" s="235" t="s">
        <v>124</v>
      </c>
    </row>
    <row r="86" spans="2:65" s="1" customFormat="1" ht="22.5" customHeight="1" x14ac:dyDescent="0.3">
      <c r="B86" s="40"/>
      <c r="C86" s="192" t="s">
        <v>139</v>
      </c>
      <c r="D86" s="192" t="s">
        <v>127</v>
      </c>
      <c r="E86" s="193" t="s">
        <v>469</v>
      </c>
      <c r="F86" s="194" t="s">
        <v>470</v>
      </c>
      <c r="G86" s="195" t="s">
        <v>466</v>
      </c>
      <c r="H86" s="196">
        <v>225</v>
      </c>
      <c r="I86" s="197"/>
      <c r="J86" s="198">
        <f>ROUND(I86*H86,2)</f>
        <v>0</v>
      </c>
      <c r="K86" s="194" t="s">
        <v>131</v>
      </c>
      <c r="L86" s="60"/>
      <c r="M86" s="199" t="s">
        <v>21</v>
      </c>
      <c r="N86" s="200" t="s">
        <v>41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142</v>
      </c>
      <c r="AT86" s="23" t="s">
        <v>127</v>
      </c>
      <c r="AU86" s="23" t="s">
        <v>80</v>
      </c>
      <c r="AY86" s="23" t="s">
        <v>124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78</v>
      </c>
      <c r="BK86" s="203">
        <f>ROUND(I86*H86,2)</f>
        <v>0</v>
      </c>
      <c r="BL86" s="23" t="s">
        <v>142</v>
      </c>
      <c r="BM86" s="23" t="s">
        <v>471</v>
      </c>
    </row>
    <row r="87" spans="2:65" s="1" customFormat="1" ht="22.5" customHeight="1" x14ac:dyDescent="0.3">
      <c r="B87" s="40"/>
      <c r="C87" s="192" t="s">
        <v>142</v>
      </c>
      <c r="D87" s="192" t="s">
        <v>127</v>
      </c>
      <c r="E87" s="193" t="s">
        <v>472</v>
      </c>
      <c r="F87" s="194" t="s">
        <v>473</v>
      </c>
      <c r="G87" s="195" t="s">
        <v>268</v>
      </c>
      <c r="H87" s="196">
        <v>72</v>
      </c>
      <c r="I87" s="197"/>
      <c r="J87" s="198">
        <f>ROUND(I87*H87,2)</f>
        <v>0</v>
      </c>
      <c r="K87" s="194" t="s">
        <v>131</v>
      </c>
      <c r="L87" s="60"/>
      <c r="M87" s="199" t="s">
        <v>21</v>
      </c>
      <c r="N87" s="200" t="s">
        <v>41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142</v>
      </c>
      <c r="AT87" s="23" t="s">
        <v>127</v>
      </c>
      <c r="AU87" s="23" t="s">
        <v>80</v>
      </c>
      <c r="AY87" s="23" t="s">
        <v>124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78</v>
      </c>
      <c r="BK87" s="203">
        <f>ROUND(I87*H87,2)</f>
        <v>0</v>
      </c>
      <c r="BL87" s="23" t="s">
        <v>142</v>
      </c>
      <c r="BM87" s="23" t="s">
        <v>474</v>
      </c>
    </row>
    <row r="88" spans="2:65" s="11" customFormat="1" x14ac:dyDescent="0.3">
      <c r="B88" s="214"/>
      <c r="C88" s="215"/>
      <c r="D88" s="204" t="s">
        <v>178</v>
      </c>
      <c r="E88" s="263" t="s">
        <v>21</v>
      </c>
      <c r="F88" s="264" t="s">
        <v>475</v>
      </c>
      <c r="G88" s="215"/>
      <c r="H88" s="265">
        <v>72</v>
      </c>
      <c r="I88" s="219"/>
      <c r="J88" s="215"/>
      <c r="K88" s="215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178</v>
      </c>
      <c r="AU88" s="224" t="s">
        <v>80</v>
      </c>
      <c r="AV88" s="11" t="s">
        <v>80</v>
      </c>
      <c r="AW88" s="11" t="s">
        <v>34</v>
      </c>
      <c r="AX88" s="11" t="s">
        <v>78</v>
      </c>
      <c r="AY88" s="224" t="s">
        <v>124</v>
      </c>
    </row>
    <row r="89" spans="2:65" s="1" customFormat="1" ht="22.5" customHeight="1" x14ac:dyDescent="0.3">
      <c r="B89" s="40"/>
      <c r="C89" s="192" t="s">
        <v>123</v>
      </c>
      <c r="D89" s="192" t="s">
        <v>127</v>
      </c>
      <c r="E89" s="193" t="s">
        <v>476</v>
      </c>
      <c r="F89" s="194" t="s">
        <v>477</v>
      </c>
      <c r="G89" s="195" t="s">
        <v>268</v>
      </c>
      <c r="H89" s="196">
        <v>270</v>
      </c>
      <c r="I89" s="197"/>
      <c r="J89" s="198">
        <f>ROUND(I89*H89,2)</f>
        <v>0</v>
      </c>
      <c r="K89" s="194" t="s">
        <v>131</v>
      </c>
      <c r="L89" s="60"/>
      <c r="M89" s="199" t="s">
        <v>21</v>
      </c>
      <c r="N89" s="200" t="s">
        <v>41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142</v>
      </c>
      <c r="AT89" s="23" t="s">
        <v>127</v>
      </c>
      <c r="AU89" s="23" t="s">
        <v>80</v>
      </c>
      <c r="AY89" s="23" t="s">
        <v>124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78</v>
      </c>
      <c r="BK89" s="203">
        <f>ROUND(I89*H89,2)</f>
        <v>0</v>
      </c>
      <c r="BL89" s="23" t="s">
        <v>142</v>
      </c>
      <c r="BM89" s="23" t="s">
        <v>478</v>
      </c>
    </row>
    <row r="90" spans="2:65" s="10" customFormat="1" ht="29.85" customHeight="1" x14ac:dyDescent="0.3">
      <c r="B90" s="175"/>
      <c r="C90" s="176"/>
      <c r="D90" s="189" t="s">
        <v>69</v>
      </c>
      <c r="E90" s="190" t="s">
        <v>123</v>
      </c>
      <c r="F90" s="190" t="s">
        <v>479</v>
      </c>
      <c r="G90" s="176"/>
      <c r="H90" s="176"/>
      <c r="I90" s="179"/>
      <c r="J90" s="191">
        <f>BK90</f>
        <v>0</v>
      </c>
      <c r="K90" s="176"/>
      <c r="L90" s="181"/>
      <c r="M90" s="182"/>
      <c r="N90" s="183"/>
      <c r="O90" s="183"/>
      <c r="P90" s="184">
        <f>P91</f>
        <v>0</v>
      </c>
      <c r="Q90" s="183"/>
      <c r="R90" s="184">
        <f>R91</f>
        <v>0</v>
      </c>
      <c r="S90" s="183"/>
      <c r="T90" s="185">
        <f>T91</f>
        <v>0</v>
      </c>
      <c r="AR90" s="186" t="s">
        <v>78</v>
      </c>
      <c r="AT90" s="187" t="s">
        <v>69</v>
      </c>
      <c r="AU90" s="187" t="s">
        <v>78</v>
      </c>
      <c r="AY90" s="186" t="s">
        <v>124</v>
      </c>
      <c r="BK90" s="188">
        <f>BK91</f>
        <v>0</v>
      </c>
    </row>
    <row r="91" spans="2:65" s="1" customFormat="1" ht="22.5" customHeight="1" x14ac:dyDescent="0.3">
      <c r="B91" s="40"/>
      <c r="C91" s="192" t="s">
        <v>153</v>
      </c>
      <c r="D91" s="192" t="s">
        <v>127</v>
      </c>
      <c r="E91" s="193" t="s">
        <v>480</v>
      </c>
      <c r="F91" s="194" t="s">
        <v>481</v>
      </c>
      <c r="G91" s="195" t="s">
        <v>268</v>
      </c>
      <c r="H91" s="196">
        <v>270</v>
      </c>
      <c r="I91" s="197"/>
      <c r="J91" s="198">
        <f>ROUND(I91*H91,2)</f>
        <v>0</v>
      </c>
      <c r="K91" s="194" t="s">
        <v>131</v>
      </c>
      <c r="L91" s="60"/>
      <c r="M91" s="199" t="s">
        <v>21</v>
      </c>
      <c r="N91" s="266" t="s">
        <v>41</v>
      </c>
      <c r="O91" s="210"/>
      <c r="P91" s="247">
        <f>O91*H91</f>
        <v>0</v>
      </c>
      <c r="Q91" s="247">
        <v>0</v>
      </c>
      <c r="R91" s="247">
        <f>Q91*H91</f>
        <v>0</v>
      </c>
      <c r="S91" s="247">
        <v>0</v>
      </c>
      <c r="T91" s="248">
        <f>S91*H91</f>
        <v>0</v>
      </c>
      <c r="AR91" s="23" t="s">
        <v>142</v>
      </c>
      <c r="AT91" s="23" t="s">
        <v>127</v>
      </c>
      <c r="AU91" s="23" t="s">
        <v>80</v>
      </c>
      <c r="AY91" s="23" t="s">
        <v>124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78</v>
      </c>
      <c r="BK91" s="203">
        <f>ROUND(I91*H91,2)</f>
        <v>0</v>
      </c>
      <c r="BL91" s="23" t="s">
        <v>142</v>
      </c>
      <c r="BM91" s="23" t="s">
        <v>482</v>
      </c>
    </row>
    <row r="92" spans="2:65" s="1" customFormat="1" ht="6.95" customHeight="1" x14ac:dyDescent="0.3">
      <c r="B92" s="55"/>
      <c r="C92" s="56"/>
      <c r="D92" s="56"/>
      <c r="E92" s="56"/>
      <c r="F92" s="56"/>
      <c r="G92" s="56"/>
      <c r="H92" s="56"/>
      <c r="I92" s="138"/>
      <c r="J92" s="56"/>
      <c r="K92" s="56"/>
      <c r="L92" s="60"/>
    </row>
  </sheetData>
  <sheetProtection algorithmName="SHA-512" hashValue="zWAAI4EPO/hogldA+ny5UNta2fZFKXIGeU/DanegHLxYxMSoNl7zNY9tvYEg4WASoXBCxjY8cS6nADQ+VYcrGA==" saltValue="XU4mFuhno9poqAM73qKNaw==" spinCount="100000" sheet="1" objects="1" scenarios="1" formatCells="0" formatColumns="0" formatRows="0" sort="0" autoFilter="0"/>
  <autoFilter ref="C78:K91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67" customWidth="1"/>
    <col min="2" max="2" width="1.6640625" style="267" customWidth="1"/>
    <col min="3" max="4" width="5" style="267" customWidth="1"/>
    <col min="5" max="5" width="11.6640625" style="267" customWidth="1"/>
    <col min="6" max="6" width="9.1640625" style="267" customWidth="1"/>
    <col min="7" max="7" width="5" style="267" customWidth="1"/>
    <col min="8" max="8" width="77.83203125" style="267" customWidth="1"/>
    <col min="9" max="10" width="20" style="267" customWidth="1"/>
    <col min="11" max="11" width="1.6640625" style="267" customWidth="1"/>
  </cols>
  <sheetData>
    <row r="1" spans="2:11" ht="37.5" customHeight="1" x14ac:dyDescent="0.3"/>
    <row r="2" spans="2:11" ht="7.5" customHeight="1" x14ac:dyDescent="0.3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4" customFormat="1" ht="45" customHeight="1" x14ac:dyDescent="0.3">
      <c r="B3" s="271"/>
      <c r="C3" s="392" t="s">
        <v>483</v>
      </c>
      <c r="D3" s="392"/>
      <c r="E3" s="392"/>
      <c r="F3" s="392"/>
      <c r="G3" s="392"/>
      <c r="H3" s="392"/>
      <c r="I3" s="392"/>
      <c r="J3" s="392"/>
      <c r="K3" s="272"/>
    </row>
    <row r="4" spans="2:11" ht="25.5" customHeight="1" x14ac:dyDescent="0.3">
      <c r="B4" s="273"/>
      <c r="C4" s="393" t="s">
        <v>484</v>
      </c>
      <c r="D4" s="393"/>
      <c r="E4" s="393"/>
      <c r="F4" s="393"/>
      <c r="G4" s="393"/>
      <c r="H4" s="393"/>
      <c r="I4" s="393"/>
      <c r="J4" s="393"/>
      <c r="K4" s="274"/>
    </row>
    <row r="5" spans="2:11" ht="5.25" customHeight="1" x14ac:dyDescent="0.3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ht="15" customHeight="1" x14ac:dyDescent="0.3">
      <c r="B6" s="273"/>
      <c r="C6" s="391" t="s">
        <v>485</v>
      </c>
      <c r="D6" s="391"/>
      <c r="E6" s="391"/>
      <c r="F6" s="391"/>
      <c r="G6" s="391"/>
      <c r="H6" s="391"/>
      <c r="I6" s="391"/>
      <c r="J6" s="391"/>
      <c r="K6" s="274"/>
    </row>
    <row r="7" spans="2:11" ht="15" customHeight="1" x14ac:dyDescent="0.3">
      <c r="B7" s="277"/>
      <c r="C7" s="391" t="s">
        <v>486</v>
      </c>
      <c r="D7" s="391"/>
      <c r="E7" s="391"/>
      <c r="F7" s="391"/>
      <c r="G7" s="391"/>
      <c r="H7" s="391"/>
      <c r="I7" s="391"/>
      <c r="J7" s="391"/>
      <c r="K7" s="274"/>
    </row>
    <row r="8" spans="2:11" ht="12.75" customHeight="1" x14ac:dyDescent="0.3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ht="15" customHeight="1" x14ac:dyDescent="0.3">
      <c r="B9" s="277"/>
      <c r="C9" s="391" t="s">
        <v>487</v>
      </c>
      <c r="D9" s="391"/>
      <c r="E9" s="391"/>
      <c r="F9" s="391"/>
      <c r="G9" s="391"/>
      <c r="H9" s="391"/>
      <c r="I9" s="391"/>
      <c r="J9" s="391"/>
      <c r="K9" s="274"/>
    </row>
    <row r="10" spans="2:11" ht="15" customHeight="1" x14ac:dyDescent="0.3">
      <c r="B10" s="277"/>
      <c r="C10" s="276"/>
      <c r="D10" s="391" t="s">
        <v>488</v>
      </c>
      <c r="E10" s="391"/>
      <c r="F10" s="391"/>
      <c r="G10" s="391"/>
      <c r="H10" s="391"/>
      <c r="I10" s="391"/>
      <c r="J10" s="391"/>
      <c r="K10" s="274"/>
    </row>
    <row r="11" spans="2:11" ht="15" customHeight="1" x14ac:dyDescent="0.3">
      <c r="B11" s="277"/>
      <c r="C11" s="278"/>
      <c r="D11" s="391" t="s">
        <v>489</v>
      </c>
      <c r="E11" s="391"/>
      <c r="F11" s="391"/>
      <c r="G11" s="391"/>
      <c r="H11" s="391"/>
      <c r="I11" s="391"/>
      <c r="J11" s="391"/>
      <c r="K11" s="274"/>
    </row>
    <row r="12" spans="2:11" ht="12.75" customHeight="1" x14ac:dyDescent="0.3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spans="2:11" ht="15" customHeight="1" x14ac:dyDescent="0.3">
      <c r="B13" s="277"/>
      <c r="C13" s="278"/>
      <c r="D13" s="391" t="s">
        <v>490</v>
      </c>
      <c r="E13" s="391"/>
      <c r="F13" s="391"/>
      <c r="G13" s="391"/>
      <c r="H13" s="391"/>
      <c r="I13" s="391"/>
      <c r="J13" s="391"/>
      <c r="K13" s="274"/>
    </row>
    <row r="14" spans="2:11" ht="15" customHeight="1" x14ac:dyDescent="0.3">
      <c r="B14" s="277"/>
      <c r="C14" s="278"/>
      <c r="D14" s="391" t="s">
        <v>491</v>
      </c>
      <c r="E14" s="391"/>
      <c r="F14" s="391"/>
      <c r="G14" s="391"/>
      <c r="H14" s="391"/>
      <c r="I14" s="391"/>
      <c r="J14" s="391"/>
      <c r="K14" s="274"/>
    </row>
    <row r="15" spans="2:11" ht="15" customHeight="1" x14ac:dyDescent="0.3">
      <c r="B15" s="277"/>
      <c r="C15" s="278"/>
      <c r="D15" s="391" t="s">
        <v>492</v>
      </c>
      <c r="E15" s="391"/>
      <c r="F15" s="391"/>
      <c r="G15" s="391"/>
      <c r="H15" s="391"/>
      <c r="I15" s="391"/>
      <c r="J15" s="391"/>
      <c r="K15" s="274"/>
    </row>
    <row r="16" spans="2:11" ht="15" customHeight="1" x14ac:dyDescent="0.3">
      <c r="B16" s="277"/>
      <c r="C16" s="278"/>
      <c r="D16" s="278"/>
      <c r="E16" s="279" t="s">
        <v>77</v>
      </c>
      <c r="F16" s="391" t="s">
        <v>493</v>
      </c>
      <c r="G16" s="391"/>
      <c r="H16" s="391"/>
      <c r="I16" s="391"/>
      <c r="J16" s="391"/>
      <c r="K16" s="274"/>
    </row>
    <row r="17" spans="2:11" ht="15" customHeight="1" x14ac:dyDescent="0.3">
      <c r="B17" s="277"/>
      <c r="C17" s="278"/>
      <c r="D17" s="278"/>
      <c r="E17" s="279" t="s">
        <v>494</v>
      </c>
      <c r="F17" s="391" t="s">
        <v>495</v>
      </c>
      <c r="G17" s="391"/>
      <c r="H17" s="391"/>
      <c r="I17" s="391"/>
      <c r="J17" s="391"/>
      <c r="K17" s="274"/>
    </row>
    <row r="18" spans="2:11" ht="15" customHeight="1" x14ac:dyDescent="0.3">
      <c r="B18" s="277"/>
      <c r="C18" s="278"/>
      <c r="D18" s="278"/>
      <c r="E18" s="279" t="s">
        <v>496</v>
      </c>
      <c r="F18" s="391" t="s">
        <v>497</v>
      </c>
      <c r="G18" s="391"/>
      <c r="H18" s="391"/>
      <c r="I18" s="391"/>
      <c r="J18" s="391"/>
      <c r="K18" s="274"/>
    </row>
    <row r="19" spans="2:11" ht="15" customHeight="1" x14ac:dyDescent="0.3">
      <c r="B19" s="277"/>
      <c r="C19" s="278"/>
      <c r="D19" s="278"/>
      <c r="E19" s="279" t="s">
        <v>498</v>
      </c>
      <c r="F19" s="391" t="s">
        <v>499</v>
      </c>
      <c r="G19" s="391"/>
      <c r="H19" s="391"/>
      <c r="I19" s="391"/>
      <c r="J19" s="391"/>
      <c r="K19" s="274"/>
    </row>
    <row r="20" spans="2:11" ht="15" customHeight="1" x14ac:dyDescent="0.3">
      <c r="B20" s="277"/>
      <c r="C20" s="278"/>
      <c r="D20" s="278"/>
      <c r="E20" s="279" t="s">
        <v>500</v>
      </c>
      <c r="F20" s="391" t="s">
        <v>501</v>
      </c>
      <c r="G20" s="391"/>
      <c r="H20" s="391"/>
      <c r="I20" s="391"/>
      <c r="J20" s="391"/>
      <c r="K20" s="274"/>
    </row>
    <row r="21" spans="2:11" ht="15" customHeight="1" x14ac:dyDescent="0.3">
      <c r="B21" s="277"/>
      <c r="C21" s="278"/>
      <c r="D21" s="278"/>
      <c r="E21" s="279" t="s">
        <v>502</v>
      </c>
      <c r="F21" s="391" t="s">
        <v>503</v>
      </c>
      <c r="G21" s="391"/>
      <c r="H21" s="391"/>
      <c r="I21" s="391"/>
      <c r="J21" s="391"/>
      <c r="K21" s="274"/>
    </row>
    <row r="22" spans="2:11" ht="12.75" customHeight="1" x14ac:dyDescent="0.3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spans="2:11" ht="15" customHeight="1" x14ac:dyDescent="0.3">
      <c r="B23" s="277"/>
      <c r="C23" s="391" t="s">
        <v>504</v>
      </c>
      <c r="D23" s="391"/>
      <c r="E23" s="391"/>
      <c r="F23" s="391"/>
      <c r="G23" s="391"/>
      <c r="H23" s="391"/>
      <c r="I23" s="391"/>
      <c r="J23" s="391"/>
      <c r="K23" s="274"/>
    </row>
    <row r="24" spans="2:11" ht="15" customHeight="1" x14ac:dyDescent="0.3">
      <c r="B24" s="277"/>
      <c r="C24" s="391" t="s">
        <v>505</v>
      </c>
      <c r="D24" s="391"/>
      <c r="E24" s="391"/>
      <c r="F24" s="391"/>
      <c r="G24" s="391"/>
      <c r="H24" s="391"/>
      <c r="I24" s="391"/>
      <c r="J24" s="391"/>
      <c r="K24" s="274"/>
    </row>
    <row r="25" spans="2:11" ht="15" customHeight="1" x14ac:dyDescent="0.3">
      <c r="B25" s="277"/>
      <c r="C25" s="276"/>
      <c r="D25" s="391" t="s">
        <v>506</v>
      </c>
      <c r="E25" s="391"/>
      <c r="F25" s="391"/>
      <c r="G25" s="391"/>
      <c r="H25" s="391"/>
      <c r="I25" s="391"/>
      <c r="J25" s="391"/>
      <c r="K25" s="274"/>
    </row>
    <row r="26" spans="2:11" ht="15" customHeight="1" x14ac:dyDescent="0.3">
      <c r="B26" s="277"/>
      <c r="C26" s="278"/>
      <c r="D26" s="391" t="s">
        <v>507</v>
      </c>
      <c r="E26" s="391"/>
      <c r="F26" s="391"/>
      <c r="G26" s="391"/>
      <c r="H26" s="391"/>
      <c r="I26" s="391"/>
      <c r="J26" s="391"/>
      <c r="K26" s="274"/>
    </row>
    <row r="27" spans="2:11" ht="12.75" customHeight="1" x14ac:dyDescent="0.3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spans="2:11" ht="15" customHeight="1" x14ac:dyDescent="0.3">
      <c r="B28" s="277"/>
      <c r="C28" s="278"/>
      <c r="D28" s="391" t="s">
        <v>508</v>
      </c>
      <c r="E28" s="391"/>
      <c r="F28" s="391"/>
      <c r="G28" s="391"/>
      <c r="H28" s="391"/>
      <c r="I28" s="391"/>
      <c r="J28" s="391"/>
      <c r="K28" s="274"/>
    </row>
    <row r="29" spans="2:11" ht="15" customHeight="1" x14ac:dyDescent="0.3">
      <c r="B29" s="277"/>
      <c r="C29" s="278"/>
      <c r="D29" s="391" t="s">
        <v>509</v>
      </c>
      <c r="E29" s="391"/>
      <c r="F29" s="391"/>
      <c r="G29" s="391"/>
      <c r="H29" s="391"/>
      <c r="I29" s="391"/>
      <c r="J29" s="391"/>
      <c r="K29" s="274"/>
    </row>
    <row r="30" spans="2:11" ht="12.75" customHeight="1" x14ac:dyDescent="0.3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spans="2:11" ht="15" customHeight="1" x14ac:dyDescent="0.3">
      <c r="B31" s="277"/>
      <c r="C31" s="278"/>
      <c r="D31" s="391" t="s">
        <v>510</v>
      </c>
      <c r="E31" s="391"/>
      <c r="F31" s="391"/>
      <c r="G31" s="391"/>
      <c r="H31" s="391"/>
      <c r="I31" s="391"/>
      <c r="J31" s="391"/>
      <c r="K31" s="274"/>
    </row>
    <row r="32" spans="2:11" ht="15" customHeight="1" x14ac:dyDescent="0.3">
      <c r="B32" s="277"/>
      <c r="C32" s="278"/>
      <c r="D32" s="391" t="s">
        <v>511</v>
      </c>
      <c r="E32" s="391"/>
      <c r="F32" s="391"/>
      <c r="G32" s="391"/>
      <c r="H32" s="391"/>
      <c r="I32" s="391"/>
      <c r="J32" s="391"/>
      <c r="K32" s="274"/>
    </row>
    <row r="33" spans="2:11" ht="15" customHeight="1" x14ac:dyDescent="0.3">
      <c r="B33" s="277"/>
      <c r="C33" s="278"/>
      <c r="D33" s="391" t="s">
        <v>512</v>
      </c>
      <c r="E33" s="391"/>
      <c r="F33" s="391"/>
      <c r="G33" s="391"/>
      <c r="H33" s="391"/>
      <c r="I33" s="391"/>
      <c r="J33" s="391"/>
      <c r="K33" s="274"/>
    </row>
    <row r="34" spans="2:11" ht="15" customHeight="1" x14ac:dyDescent="0.3">
      <c r="B34" s="277"/>
      <c r="C34" s="278"/>
      <c r="D34" s="276"/>
      <c r="E34" s="280" t="s">
        <v>108</v>
      </c>
      <c r="F34" s="276"/>
      <c r="G34" s="391" t="s">
        <v>513</v>
      </c>
      <c r="H34" s="391"/>
      <c r="I34" s="391"/>
      <c r="J34" s="391"/>
      <c r="K34" s="274"/>
    </row>
    <row r="35" spans="2:11" ht="30.75" customHeight="1" x14ac:dyDescent="0.3">
      <c r="B35" s="277"/>
      <c r="C35" s="278"/>
      <c r="D35" s="276"/>
      <c r="E35" s="280" t="s">
        <v>514</v>
      </c>
      <c r="F35" s="276"/>
      <c r="G35" s="391" t="s">
        <v>515</v>
      </c>
      <c r="H35" s="391"/>
      <c r="I35" s="391"/>
      <c r="J35" s="391"/>
      <c r="K35" s="274"/>
    </row>
    <row r="36" spans="2:11" ht="15" customHeight="1" x14ac:dyDescent="0.3">
      <c r="B36" s="277"/>
      <c r="C36" s="278"/>
      <c r="D36" s="276"/>
      <c r="E36" s="280" t="s">
        <v>51</v>
      </c>
      <c r="F36" s="276"/>
      <c r="G36" s="391" t="s">
        <v>516</v>
      </c>
      <c r="H36" s="391"/>
      <c r="I36" s="391"/>
      <c r="J36" s="391"/>
      <c r="K36" s="274"/>
    </row>
    <row r="37" spans="2:11" ht="15" customHeight="1" x14ac:dyDescent="0.3">
      <c r="B37" s="277"/>
      <c r="C37" s="278"/>
      <c r="D37" s="276"/>
      <c r="E37" s="280" t="s">
        <v>109</v>
      </c>
      <c r="F37" s="276"/>
      <c r="G37" s="391" t="s">
        <v>517</v>
      </c>
      <c r="H37" s="391"/>
      <c r="I37" s="391"/>
      <c r="J37" s="391"/>
      <c r="K37" s="274"/>
    </row>
    <row r="38" spans="2:11" ht="15" customHeight="1" x14ac:dyDescent="0.3">
      <c r="B38" s="277"/>
      <c r="C38" s="278"/>
      <c r="D38" s="276"/>
      <c r="E38" s="280" t="s">
        <v>110</v>
      </c>
      <c r="F38" s="276"/>
      <c r="G38" s="391" t="s">
        <v>518</v>
      </c>
      <c r="H38" s="391"/>
      <c r="I38" s="391"/>
      <c r="J38" s="391"/>
      <c r="K38" s="274"/>
    </row>
    <row r="39" spans="2:11" ht="15" customHeight="1" x14ac:dyDescent="0.3">
      <c r="B39" s="277"/>
      <c r="C39" s="278"/>
      <c r="D39" s="276"/>
      <c r="E39" s="280" t="s">
        <v>111</v>
      </c>
      <c r="F39" s="276"/>
      <c r="G39" s="391" t="s">
        <v>519</v>
      </c>
      <c r="H39" s="391"/>
      <c r="I39" s="391"/>
      <c r="J39" s="391"/>
      <c r="K39" s="274"/>
    </row>
    <row r="40" spans="2:11" ht="15" customHeight="1" x14ac:dyDescent="0.3">
      <c r="B40" s="277"/>
      <c r="C40" s="278"/>
      <c r="D40" s="276"/>
      <c r="E40" s="280" t="s">
        <v>520</v>
      </c>
      <c r="F40" s="276"/>
      <c r="G40" s="391" t="s">
        <v>521</v>
      </c>
      <c r="H40" s="391"/>
      <c r="I40" s="391"/>
      <c r="J40" s="391"/>
      <c r="K40" s="274"/>
    </row>
    <row r="41" spans="2:11" ht="15" customHeight="1" x14ac:dyDescent="0.3">
      <c r="B41" s="277"/>
      <c r="C41" s="278"/>
      <c r="D41" s="276"/>
      <c r="E41" s="280"/>
      <c r="F41" s="276"/>
      <c r="G41" s="391" t="s">
        <v>522</v>
      </c>
      <c r="H41" s="391"/>
      <c r="I41" s="391"/>
      <c r="J41" s="391"/>
      <c r="K41" s="274"/>
    </row>
    <row r="42" spans="2:11" ht="15" customHeight="1" x14ac:dyDescent="0.3">
      <c r="B42" s="277"/>
      <c r="C42" s="278"/>
      <c r="D42" s="276"/>
      <c r="E42" s="280" t="s">
        <v>523</v>
      </c>
      <c r="F42" s="276"/>
      <c r="G42" s="391" t="s">
        <v>524</v>
      </c>
      <c r="H42" s="391"/>
      <c r="I42" s="391"/>
      <c r="J42" s="391"/>
      <c r="K42" s="274"/>
    </row>
    <row r="43" spans="2:11" ht="15" customHeight="1" x14ac:dyDescent="0.3">
      <c r="B43" s="277"/>
      <c r="C43" s="278"/>
      <c r="D43" s="276"/>
      <c r="E43" s="280" t="s">
        <v>113</v>
      </c>
      <c r="F43" s="276"/>
      <c r="G43" s="391" t="s">
        <v>525</v>
      </c>
      <c r="H43" s="391"/>
      <c r="I43" s="391"/>
      <c r="J43" s="391"/>
      <c r="K43" s="274"/>
    </row>
    <row r="44" spans="2:11" ht="12.75" customHeight="1" x14ac:dyDescent="0.3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spans="2:11" ht="15" customHeight="1" x14ac:dyDescent="0.3">
      <c r="B45" s="277"/>
      <c r="C45" s="278"/>
      <c r="D45" s="391" t="s">
        <v>526</v>
      </c>
      <c r="E45" s="391"/>
      <c r="F45" s="391"/>
      <c r="G45" s="391"/>
      <c r="H45" s="391"/>
      <c r="I45" s="391"/>
      <c r="J45" s="391"/>
      <c r="K45" s="274"/>
    </row>
    <row r="46" spans="2:11" ht="15" customHeight="1" x14ac:dyDescent="0.3">
      <c r="B46" s="277"/>
      <c r="C46" s="278"/>
      <c r="D46" s="278"/>
      <c r="E46" s="391" t="s">
        <v>527</v>
      </c>
      <c r="F46" s="391"/>
      <c r="G46" s="391"/>
      <c r="H46" s="391"/>
      <c r="I46" s="391"/>
      <c r="J46" s="391"/>
      <c r="K46" s="274"/>
    </row>
    <row r="47" spans="2:11" ht="15" customHeight="1" x14ac:dyDescent="0.3">
      <c r="B47" s="277"/>
      <c r="C47" s="278"/>
      <c r="D47" s="278"/>
      <c r="E47" s="391" t="s">
        <v>528</v>
      </c>
      <c r="F47" s="391"/>
      <c r="G47" s="391"/>
      <c r="H47" s="391"/>
      <c r="I47" s="391"/>
      <c r="J47" s="391"/>
      <c r="K47" s="274"/>
    </row>
    <row r="48" spans="2:11" ht="15" customHeight="1" x14ac:dyDescent="0.3">
      <c r="B48" s="277"/>
      <c r="C48" s="278"/>
      <c r="D48" s="278"/>
      <c r="E48" s="391" t="s">
        <v>529</v>
      </c>
      <c r="F48" s="391"/>
      <c r="G48" s="391"/>
      <c r="H48" s="391"/>
      <c r="I48" s="391"/>
      <c r="J48" s="391"/>
      <c r="K48" s="274"/>
    </row>
    <row r="49" spans="2:11" ht="15" customHeight="1" x14ac:dyDescent="0.3">
      <c r="B49" s="277"/>
      <c r="C49" s="278"/>
      <c r="D49" s="391" t="s">
        <v>530</v>
      </c>
      <c r="E49" s="391"/>
      <c r="F49" s="391"/>
      <c r="G49" s="391"/>
      <c r="H49" s="391"/>
      <c r="I49" s="391"/>
      <c r="J49" s="391"/>
      <c r="K49" s="274"/>
    </row>
    <row r="50" spans="2:11" ht="25.5" customHeight="1" x14ac:dyDescent="0.3">
      <c r="B50" s="273"/>
      <c r="C50" s="393" t="s">
        <v>531</v>
      </c>
      <c r="D50" s="393"/>
      <c r="E50" s="393"/>
      <c r="F50" s="393"/>
      <c r="G50" s="393"/>
      <c r="H50" s="393"/>
      <c r="I50" s="393"/>
      <c r="J50" s="393"/>
      <c r="K50" s="274"/>
    </row>
    <row r="51" spans="2:11" ht="5.25" customHeight="1" x14ac:dyDescent="0.3">
      <c r="B51" s="273"/>
      <c r="C51" s="275"/>
      <c r="D51" s="275"/>
      <c r="E51" s="275"/>
      <c r="F51" s="275"/>
      <c r="G51" s="275"/>
      <c r="H51" s="275"/>
      <c r="I51" s="275"/>
      <c r="J51" s="275"/>
      <c r="K51" s="274"/>
    </row>
    <row r="52" spans="2:11" ht="15" customHeight="1" x14ac:dyDescent="0.3">
      <c r="B52" s="273"/>
      <c r="C52" s="391" t="s">
        <v>532</v>
      </c>
      <c r="D52" s="391"/>
      <c r="E52" s="391"/>
      <c r="F52" s="391"/>
      <c r="G52" s="391"/>
      <c r="H52" s="391"/>
      <c r="I52" s="391"/>
      <c r="J52" s="391"/>
      <c r="K52" s="274"/>
    </row>
    <row r="53" spans="2:11" ht="15" customHeight="1" x14ac:dyDescent="0.3">
      <c r="B53" s="273"/>
      <c r="C53" s="391" t="s">
        <v>533</v>
      </c>
      <c r="D53" s="391"/>
      <c r="E53" s="391"/>
      <c r="F53" s="391"/>
      <c r="G53" s="391"/>
      <c r="H53" s="391"/>
      <c r="I53" s="391"/>
      <c r="J53" s="391"/>
      <c r="K53" s="274"/>
    </row>
    <row r="54" spans="2:11" ht="12.75" customHeight="1" x14ac:dyDescent="0.3">
      <c r="B54" s="273"/>
      <c r="C54" s="276"/>
      <c r="D54" s="276"/>
      <c r="E54" s="276"/>
      <c r="F54" s="276"/>
      <c r="G54" s="276"/>
      <c r="H54" s="276"/>
      <c r="I54" s="276"/>
      <c r="J54" s="276"/>
      <c r="K54" s="274"/>
    </row>
    <row r="55" spans="2:11" ht="15" customHeight="1" x14ac:dyDescent="0.3">
      <c r="B55" s="273"/>
      <c r="C55" s="391" t="s">
        <v>534</v>
      </c>
      <c r="D55" s="391"/>
      <c r="E55" s="391"/>
      <c r="F55" s="391"/>
      <c r="G55" s="391"/>
      <c r="H55" s="391"/>
      <c r="I55" s="391"/>
      <c r="J55" s="391"/>
      <c r="K55" s="274"/>
    </row>
    <row r="56" spans="2:11" ht="15" customHeight="1" x14ac:dyDescent="0.3">
      <c r="B56" s="273"/>
      <c r="C56" s="278"/>
      <c r="D56" s="391" t="s">
        <v>535</v>
      </c>
      <c r="E56" s="391"/>
      <c r="F56" s="391"/>
      <c r="G56" s="391"/>
      <c r="H56" s="391"/>
      <c r="I56" s="391"/>
      <c r="J56" s="391"/>
      <c r="K56" s="274"/>
    </row>
    <row r="57" spans="2:11" ht="15" customHeight="1" x14ac:dyDescent="0.3">
      <c r="B57" s="273"/>
      <c r="C57" s="278"/>
      <c r="D57" s="391" t="s">
        <v>536</v>
      </c>
      <c r="E57" s="391"/>
      <c r="F57" s="391"/>
      <c r="G57" s="391"/>
      <c r="H57" s="391"/>
      <c r="I57" s="391"/>
      <c r="J57" s="391"/>
      <c r="K57" s="274"/>
    </row>
    <row r="58" spans="2:11" ht="15" customHeight="1" x14ac:dyDescent="0.3">
      <c r="B58" s="273"/>
      <c r="C58" s="278"/>
      <c r="D58" s="391" t="s">
        <v>537</v>
      </c>
      <c r="E58" s="391"/>
      <c r="F58" s="391"/>
      <c r="G58" s="391"/>
      <c r="H58" s="391"/>
      <c r="I58" s="391"/>
      <c r="J58" s="391"/>
      <c r="K58" s="274"/>
    </row>
    <row r="59" spans="2:11" ht="15" customHeight="1" x14ac:dyDescent="0.3">
      <c r="B59" s="273"/>
      <c r="C59" s="278"/>
      <c r="D59" s="391" t="s">
        <v>538</v>
      </c>
      <c r="E59" s="391"/>
      <c r="F59" s="391"/>
      <c r="G59" s="391"/>
      <c r="H59" s="391"/>
      <c r="I59" s="391"/>
      <c r="J59" s="391"/>
      <c r="K59" s="274"/>
    </row>
    <row r="60" spans="2:11" ht="15" customHeight="1" x14ac:dyDescent="0.3">
      <c r="B60" s="273"/>
      <c r="C60" s="278"/>
      <c r="D60" s="395" t="s">
        <v>539</v>
      </c>
      <c r="E60" s="395"/>
      <c r="F60" s="395"/>
      <c r="G60" s="395"/>
      <c r="H60" s="395"/>
      <c r="I60" s="395"/>
      <c r="J60" s="395"/>
      <c r="K60" s="274"/>
    </row>
    <row r="61" spans="2:11" ht="15" customHeight="1" x14ac:dyDescent="0.3">
      <c r="B61" s="273"/>
      <c r="C61" s="278"/>
      <c r="D61" s="391" t="s">
        <v>540</v>
      </c>
      <c r="E61" s="391"/>
      <c r="F61" s="391"/>
      <c r="G61" s="391"/>
      <c r="H61" s="391"/>
      <c r="I61" s="391"/>
      <c r="J61" s="391"/>
      <c r="K61" s="274"/>
    </row>
    <row r="62" spans="2:11" ht="12.75" customHeight="1" x14ac:dyDescent="0.3">
      <c r="B62" s="273"/>
      <c r="C62" s="278"/>
      <c r="D62" s="278"/>
      <c r="E62" s="281"/>
      <c r="F62" s="278"/>
      <c r="G62" s="278"/>
      <c r="H62" s="278"/>
      <c r="I62" s="278"/>
      <c r="J62" s="278"/>
      <c r="K62" s="274"/>
    </row>
    <row r="63" spans="2:11" ht="15" customHeight="1" x14ac:dyDescent="0.3">
      <c r="B63" s="273"/>
      <c r="C63" s="278"/>
      <c r="D63" s="391" t="s">
        <v>541</v>
      </c>
      <c r="E63" s="391"/>
      <c r="F63" s="391"/>
      <c r="G63" s="391"/>
      <c r="H63" s="391"/>
      <c r="I63" s="391"/>
      <c r="J63" s="391"/>
      <c r="K63" s="274"/>
    </row>
    <row r="64" spans="2:11" ht="15" customHeight="1" x14ac:dyDescent="0.3">
      <c r="B64" s="273"/>
      <c r="C64" s="278"/>
      <c r="D64" s="395" t="s">
        <v>542</v>
      </c>
      <c r="E64" s="395"/>
      <c r="F64" s="395"/>
      <c r="G64" s="395"/>
      <c r="H64" s="395"/>
      <c r="I64" s="395"/>
      <c r="J64" s="395"/>
      <c r="K64" s="274"/>
    </row>
    <row r="65" spans="2:11" ht="15" customHeight="1" x14ac:dyDescent="0.3">
      <c r="B65" s="273"/>
      <c r="C65" s="278"/>
      <c r="D65" s="391" t="s">
        <v>543</v>
      </c>
      <c r="E65" s="391"/>
      <c r="F65" s="391"/>
      <c r="G65" s="391"/>
      <c r="H65" s="391"/>
      <c r="I65" s="391"/>
      <c r="J65" s="391"/>
      <c r="K65" s="274"/>
    </row>
    <row r="66" spans="2:11" ht="15" customHeight="1" x14ac:dyDescent="0.3">
      <c r="B66" s="273"/>
      <c r="C66" s="278"/>
      <c r="D66" s="391" t="s">
        <v>544</v>
      </c>
      <c r="E66" s="391"/>
      <c r="F66" s="391"/>
      <c r="G66" s="391"/>
      <c r="H66" s="391"/>
      <c r="I66" s="391"/>
      <c r="J66" s="391"/>
      <c r="K66" s="274"/>
    </row>
    <row r="67" spans="2:11" ht="15" customHeight="1" x14ac:dyDescent="0.3">
      <c r="B67" s="273"/>
      <c r="C67" s="278"/>
      <c r="D67" s="391" t="s">
        <v>545</v>
      </c>
      <c r="E67" s="391"/>
      <c r="F67" s="391"/>
      <c r="G67" s="391"/>
      <c r="H67" s="391"/>
      <c r="I67" s="391"/>
      <c r="J67" s="391"/>
      <c r="K67" s="274"/>
    </row>
    <row r="68" spans="2:11" ht="15" customHeight="1" x14ac:dyDescent="0.3">
      <c r="B68" s="273"/>
      <c r="C68" s="278"/>
      <c r="D68" s="391" t="s">
        <v>546</v>
      </c>
      <c r="E68" s="391"/>
      <c r="F68" s="391"/>
      <c r="G68" s="391"/>
      <c r="H68" s="391"/>
      <c r="I68" s="391"/>
      <c r="J68" s="391"/>
      <c r="K68" s="274"/>
    </row>
    <row r="69" spans="2:11" ht="12.75" customHeight="1" x14ac:dyDescent="0.3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spans="2:11" ht="18.75" customHeight="1" x14ac:dyDescent="0.3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spans="2:11" ht="18.75" customHeight="1" x14ac:dyDescent="0.3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spans="2:11" ht="7.5" customHeight="1" x14ac:dyDescent="0.3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spans="2:11" ht="45" customHeight="1" x14ac:dyDescent="0.3">
      <c r="B73" s="290"/>
      <c r="C73" s="396" t="s">
        <v>94</v>
      </c>
      <c r="D73" s="396"/>
      <c r="E73" s="396"/>
      <c r="F73" s="396"/>
      <c r="G73" s="396"/>
      <c r="H73" s="396"/>
      <c r="I73" s="396"/>
      <c r="J73" s="396"/>
      <c r="K73" s="291"/>
    </row>
    <row r="74" spans="2:11" ht="17.25" customHeight="1" x14ac:dyDescent="0.3">
      <c r="B74" s="290"/>
      <c r="C74" s="292" t="s">
        <v>547</v>
      </c>
      <c r="D74" s="292"/>
      <c r="E74" s="292"/>
      <c r="F74" s="292" t="s">
        <v>548</v>
      </c>
      <c r="G74" s="293"/>
      <c r="H74" s="292" t="s">
        <v>109</v>
      </c>
      <c r="I74" s="292" t="s">
        <v>55</v>
      </c>
      <c r="J74" s="292" t="s">
        <v>549</v>
      </c>
      <c r="K74" s="291"/>
    </row>
    <row r="75" spans="2:11" ht="17.25" customHeight="1" x14ac:dyDescent="0.3">
      <c r="B75" s="290"/>
      <c r="C75" s="294" t="s">
        <v>550</v>
      </c>
      <c r="D75" s="294"/>
      <c r="E75" s="294"/>
      <c r="F75" s="295" t="s">
        <v>551</v>
      </c>
      <c r="G75" s="296"/>
      <c r="H75" s="294"/>
      <c r="I75" s="294"/>
      <c r="J75" s="294" t="s">
        <v>552</v>
      </c>
      <c r="K75" s="291"/>
    </row>
    <row r="76" spans="2:11" ht="5.25" customHeight="1" x14ac:dyDescent="0.3">
      <c r="B76" s="290"/>
      <c r="C76" s="297"/>
      <c r="D76" s="297"/>
      <c r="E76" s="297"/>
      <c r="F76" s="297"/>
      <c r="G76" s="298"/>
      <c r="H76" s="297"/>
      <c r="I76" s="297"/>
      <c r="J76" s="297"/>
      <c r="K76" s="291"/>
    </row>
    <row r="77" spans="2:11" ht="15" customHeight="1" x14ac:dyDescent="0.3">
      <c r="B77" s="290"/>
      <c r="C77" s="280" t="s">
        <v>51</v>
      </c>
      <c r="D77" s="297"/>
      <c r="E77" s="297"/>
      <c r="F77" s="299" t="s">
        <v>553</v>
      </c>
      <c r="G77" s="298"/>
      <c r="H77" s="280" t="s">
        <v>554</v>
      </c>
      <c r="I77" s="280" t="s">
        <v>555</v>
      </c>
      <c r="J77" s="280">
        <v>20</v>
      </c>
      <c r="K77" s="291"/>
    </row>
    <row r="78" spans="2:11" ht="15" customHeight="1" x14ac:dyDescent="0.3">
      <c r="B78" s="290"/>
      <c r="C78" s="280" t="s">
        <v>556</v>
      </c>
      <c r="D78" s="280"/>
      <c r="E78" s="280"/>
      <c r="F78" s="299" t="s">
        <v>553</v>
      </c>
      <c r="G78" s="298"/>
      <c r="H78" s="280" t="s">
        <v>557</v>
      </c>
      <c r="I78" s="280" t="s">
        <v>555</v>
      </c>
      <c r="J78" s="280">
        <v>120</v>
      </c>
      <c r="K78" s="291"/>
    </row>
    <row r="79" spans="2:11" ht="15" customHeight="1" x14ac:dyDescent="0.3">
      <c r="B79" s="300"/>
      <c r="C79" s="280" t="s">
        <v>558</v>
      </c>
      <c r="D79" s="280"/>
      <c r="E79" s="280"/>
      <c r="F79" s="299" t="s">
        <v>559</v>
      </c>
      <c r="G79" s="298"/>
      <c r="H79" s="280" t="s">
        <v>560</v>
      </c>
      <c r="I79" s="280" t="s">
        <v>555</v>
      </c>
      <c r="J79" s="280">
        <v>50</v>
      </c>
      <c r="K79" s="291"/>
    </row>
    <row r="80" spans="2:11" ht="15" customHeight="1" x14ac:dyDescent="0.3">
      <c r="B80" s="300"/>
      <c r="C80" s="280" t="s">
        <v>561</v>
      </c>
      <c r="D80" s="280"/>
      <c r="E80" s="280"/>
      <c r="F80" s="299" t="s">
        <v>553</v>
      </c>
      <c r="G80" s="298"/>
      <c r="H80" s="280" t="s">
        <v>562</v>
      </c>
      <c r="I80" s="280" t="s">
        <v>563</v>
      </c>
      <c r="J80" s="280"/>
      <c r="K80" s="291"/>
    </row>
    <row r="81" spans="2:11" ht="15" customHeight="1" x14ac:dyDescent="0.3">
      <c r="B81" s="300"/>
      <c r="C81" s="301" t="s">
        <v>564</v>
      </c>
      <c r="D81" s="301"/>
      <c r="E81" s="301"/>
      <c r="F81" s="302" t="s">
        <v>559</v>
      </c>
      <c r="G81" s="301"/>
      <c r="H81" s="301" t="s">
        <v>565</v>
      </c>
      <c r="I81" s="301" t="s">
        <v>555</v>
      </c>
      <c r="J81" s="301">
        <v>15</v>
      </c>
      <c r="K81" s="291"/>
    </row>
    <row r="82" spans="2:11" ht="15" customHeight="1" x14ac:dyDescent="0.3">
      <c r="B82" s="300"/>
      <c r="C82" s="301" t="s">
        <v>566</v>
      </c>
      <c r="D82" s="301"/>
      <c r="E82" s="301"/>
      <c r="F82" s="302" t="s">
        <v>559</v>
      </c>
      <c r="G82" s="301"/>
      <c r="H82" s="301" t="s">
        <v>567</v>
      </c>
      <c r="I82" s="301" t="s">
        <v>555</v>
      </c>
      <c r="J82" s="301">
        <v>15</v>
      </c>
      <c r="K82" s="291"/>
    </row>
    <row r="83" spans="2:11" ht="15" customHeight="1" x14ac:dyDescent="0.3">
      <c r="B83" s="300"/>
      <c r="C83" s="301" t="s">
        <v>568</v>
      </c>
      <c r="D83" s="301"/>
      <c r="E83" s="301"/>
      <c r="F83" s="302" t="s">
        <v>559</v>
      </c>
      <c r="G83" s="301"/>
      <c r="H83" s="301" t="s">
        <v>569</v>
      </c>
      <c r="I83" s="301" t="s">
        <v>555</v>
      </c>
      <c r="J83" s="301">
        <v>20</v>
      </c>
      <c r="K83" s="291"/>
    </row>
    <row r="84" spans="2:11" ht="15" customHeight="1" x14ac:dyDescent="0.3">
      <c r="B84" s="300"/>
      <c r="C84" s="301" t="s">
        <v>570</v>
      </c>
      <c r="D84" s="301"/>
      <c r="E84" s="301"/>
      <c r="F84" s="302" t="s">
        <v>559</v>
      </c>
      <c r="G84" s="301"/>
      <c r="H84" s="301" t="s">
        <v>571</v>
      </c>
      <c r="I84" s="301" t="s">
        <v>555</v>
      </c>
      <c r="J84" s="301">
        <v>20</v>
      </c>
      <c r="K84" s="291"/>
    </row>
    <row r="85" spans="2:11" ht="15" customHeight="1" x14ac:dyDescent="0.3">
      <c r="B85" s="300"/>
      <c r="C85" s="280" t="s">
        <v>572</v>
      </c>
      <c r="D85" s="280"/>
      <c r="E85" s="280"/>
      <c r="F85" s="299" t="s">
        <v>559</v>
      </c>
      <c r="G85" s="298"/>
      <c r="H85" s="280" t="s">
        <v>573</v>
      </c>
      <c r="I85" s="280" t="s">
        <v>555</v>
      </c>
      <c r="J85" s="280">
        <v>50</v>
      </c>
      <c r="K85" s="291"/>
    </row>
    <row r="86" spans="2:11" ht="15" customHeight="1" x14ac:dyDescent="0.3">
      <c r="B86" s="300"/>
      <c r="C86" s="280" t="s">
        <v>574</v>
      </c>
      <c r="D86" s="280"/>
      <c r="E86" s="280"/>
      <c r="F86" s="299" t="s">
        <v>559</v>
      </c>
      <c r="G86" s="298"/>
      <c r="H86" s="280" t="s">
        <v>575</v>
      </c>
      <c r="I86" s="280" t="s">
        <v>555</v>
      </c>
      <c r="J86" s="280">
        <v>20</v>
      </c>
      <c r="K86" s="291"/>
    </row>
    <row r="87" spans="2:11" ht="15" customHeight="1" x14ac:dyDescent="0.3">
      <c r="B87" s="300"/>
      <c r="C87" s="280" t="s">
        <v>576</v>
      </c>
      <c r="D87" s="280"/>
      <c r="E87" s="280"/>
      <c r="F87" s="299" t="s">
        <v>559</v>
      </c>
      <c r="G87" s="298"/>
      <c r="H87" s="280" t="s">
        <v>577</v>
      </c>
      <c r="I87" s="280" t="s">
        <v>555</v>
      </c>
      <c r="J87" s="280">
        <v>20</v>
      </c>
      <c r="K87" s="291"/>
    </row>
    <row r="88" spans="2:11" ht="15" customHeight="1" x14ac:dyDescent="0.3">
      <c r="B88" s="300"/>
      <c r="C88" s="280" t="s">
        <v>578</v>
      </c>
      <c r="D88" s="280"/>
      <c r="E88" s="280"/>
      <c r="F88" s="299" t="s">
        <v>559</v>
      </c>
      <c r="G88" s="298"/>
      <c r="H88" s="280" t="s">
        <v>579</v>
      </c>
      <c r="I88" s="280" t="s">
        <v>555</v>
      </c>
      <c r="J88" s="280">
        <v>50</v>
      </c>
      <c r="K88" s="291"/>
    </row>
    <row r="89" spans="2:11" ht="15" customHeight="1" x14ac:dyDescent="0.3">
      <c r="B89" s="300"/>
      <c r="C89" s="280" t="s">
        <v>580</v>
      </c>
      <c r="D89" s="280"/>
      <c r="E89" s="280"/>
      <c r="F89" s="299" t="s">
        <v>559</v>
      </c>
      <c r="G89" s="298"/>
      <c r="H89" s="280" t="s">
        <v>580</v>
      </c>
      <c r="I89" s="280" t="s">
        <v>555</v>
      </c>
      <c r="J89" s="280">
        <v>50</v>
      </c>
      <c r="K89" s="291"/>
    </row>
    <row r="90" spans="2:11" ht="15" customHeight="1" x14ac:dyDescent="0.3">
      <c r="B90" s="300"/>
      <c r="C90" s="280" t="s">
        <v>114</v>
      </c>
      <c r="D90" s="280"/>
      <c r="E90" s="280"/>
      <c r="F90" s="299" t="s">
        <v>559</v>
      </c>
      <c r="G90" s="298"/>
      <c r="H90" s="280" t="s">
        <v>581</v>
      </c>
      <c r="I90" s="280" t="s">
        <v>555</v>
      </c>
      <c r="J90" s="280">
        <v>255</v>
      </c>
      <c r="K90" s="291"/>
    </row>
    <row r="91" spans="2:11" ht="15" customHeight="1" x14ac:dyDescent="0.3">
      <c r="B91" s="300"/>
      <c r="C91" s="280" t="s">
        <v>582</v>
      </c>
      <c r="D91" s="280"/>
      <c r="E91" s="280"/>
      <c r="F91" s="299" t="s">
        <v>553</v>
      </c>
      <c r="G91" s="298"/>
      <c r="H91" s="280" t="s">
        <v>583</v>
      </c>
      <c r="I91" s="280" t="s">
        <v>584</v>
      </c>
      <c r="J91" s="280"/>
      <c r="K91" s="291"/>
    </row>
    <row r="92" spans="2:11" ht="15" customHeight="1" x14ac:dyDescent="0.3">
      <c r="B92" s="300"/>
      <c r="C92" s="280" t="s">
        <v>585</v>
      </c>
      <c r="D92" s="280"/>
      <c r="E92" s="280"/>
      <c r="F92" s="299" t="s">
        <v>553</v>
      </c>
      <c r="G92" s="298"/>
      <c r="H92" s="280" t="s">
        <v>586</v>
      </c>
      <c r="I92" s="280" t="s">
        <v>587</v>
      </c>
      <c r="J92" s="280"/>
      <c r="K92" s="291"/>
    </row>
    <row r="93" spans="2:11" ht="15" customHeight="1" x14ac:dyDescent="0.3">
      <c r="B93" s="300"/>
      <c r="C93" s="280" t="s">
        <v>588</v>
      </c>
      <c r="D93" s="280"/>
      <c r="E93" s="280"/>
      <c r="F93" s="299" t="s">
        <v>553</v>
      </c>
      <c r="G93" s="298"/>
      <c r="H93" s="280" t="s">
        <v>588</v>
      </c>
      <c r="I93" s="280" t="s">
        <v>587</v>
      </c>
      <c r="J93" s="280"/>
      <c r="K93" s="291"/>
    </row>
    <row r="94" spans="2:11" ht="15" customHeight="1" x14ac:dyDescent="0.3">
      <c r="B94" s="300"/>
      <c r="C94" s="280" t="s">
        <v>36</v>
      </c>
      <c r="D94" s="280"/>
      <c r="E94" s="280"/>
      <c r="F94" s="299" t="s">
        <v>553</v>
      </c>
      <c r="G94" s="298"/>
      <c r="H94" s="280" t="s">
        <v>589</v>
      </c>
      <c r="I94" s="280" t="s">
        <v>587</v>
      </c>
      <c r="J94" s="280"/>
      <c r="K94" s="291"/>
    </row>
    <row r="95" spans="2:11" ht="15" customHeight="1" x14ac:dyDescent="0.3">
      <c r="B95" s="300"/>
      <c r="C95" s="280" t="s">
        <v>46</v>
      </c>
      <c r="D95" s="280"/>
      <c r="E95" s="280"/>
      <c r="F95" s="299" t="s">
        <v>553</v>
      </c>
      <c r="G95" s="298"/>
      <c r="H95" s="280" t="s">
        <v>590</v>
      </c>
      <c r="I95" s="280" t="s">
        <v>587</v>
      </c>
      <c r="J95" s="280"/>
      <c r="K95" s="291"/>
    </row>
    <row r="96" spans="2:11" ht="15" customHeight="1" x14ac:dyDescent="0.3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spans="2:11" ht="18.75" customHeight="1" x14ac:dyDescent="0.3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spans="2:11" ht="18.75" customHeight="1" x14ac:dyDescent="0.3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spans="2:11" ht="7.5" customHeight="1" x14ac:dyDescent="0.3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spans="2:11" ht="45" customHeight="1" x14ac:dyDescent="0.3">
      <c r="B100" s="290"/>
      <c r="C100" s="396" t="s">
        <v>591</v>
      </c>
      <c r="D100" s="396"/>
      <c r="E100" s="396"/>
      <c r="F100" s="396"/>
      <c r="G100" s="396"/>
      <c r="H100" s="396"/>
      <c r="I100" s="396"/>
      <c r="J100" s="396"/>
      <c r="K100" s="291"/>
    </row>
    <row r="101" spans="2:11" ht="17.25" customHeight="1" x14ac:dyDescent="0.3">
      <c r="B101" s="290"/>
      <c r="C101" s="292" t="s">
        <v>547</v>
      </c>
      <c r="D101" s="292"/>
      <c r="E101" s="292"/>
      <c r="F101" s="292" t="s">
        <v>548</v>
      </c>
      <c r="G101" s="293"/>
      <c r="H101" s="292" t="s">
        <v>109</v>
      </c>
      <c r="I101" s="292" t="s">
        <v>55</v>
      </c>
      <c r="J101" s="292" t="s">
        <v>549</v>
      </c>
      <c r="K101" s="291"/>
    </row>
    <row r="102" spans="2:11" ht="17.25" customHeight="1" x14ac:dyDescent="0.3">
      <c r="B102" s="290"/>
      <c r="C102" s="294" t="s">
        <v>550</v>
      </c>
      <c r="D102" s="294"/>
      <c r="E102" s="294"/>
      <c r="F102" s="295" t="s">
        <v>551</v>
      </c>
      <c r="G102" s="296"/>
      <c r="H102" s="294"/>
      <c r="I102" s="294"/>
      <c r="J102" s="294" t="s">
        <v>552</v>
      </c>
      <c r="K102" s="291"/>
    </row>
    <row r="103" spans="2:11" ht="5.25" customHeight="1" x14ac:dyDescent="0.3">
      <c r="B103" s="290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spans="2:11" ht="15" customHeight="1" x14ac:dyDescent="0.3">
      <c r="B104" s="290"/>
      <c r="C104" s="280" t="s">
        <v>51</v>
      </c>
      <c r="D104" s="297"/>
      <c r="E104" s="297"/>
      <c r="F104" s="299" t="s">
        <v>553</v>
      </c>
      <c r="G104" s="308"/>
      <c r="H104" s="280" t="s">
        <v>592</v>
      </c>
      <c r="I104" s="280" t="s">
        <v>555</v>
      </c>
      <c r="J104" s="280">
        <v>20</v>
      </c>
      <c r="K104" s="291"/>
    </row>
    <row r="105" spans="2:11" ht="15" customHeight="1" x14ac:dyDescent="0.3">
      <c r="B105" s="290"/>
      <c r="C105" s="280" t="s">
        <v>556</v>
      </c>
      <c r="D105" s="280"/>
      <c r="E105" s="280"/>
      <c r="F105" s="299" t="s">
        <v>553</v>
      </c>
      <c r="G105" s="280"/>
      <c r="H105" s="280" t="s">
        <v>592</v>
      </c>
      <c r="I105" s="280" t="s">
        <v>555</v>
      </c>
      <c r="J105" s="280">
        <v>120</v>
      </c>
      <c r="K105" s="291"/>
    </row>
    <row r="106" spans="2:11" ht="15" customHeight="1" x14ac:dyDescent="0.3">
      <c r="B106" s="300"/>
      <c r="C106" s="280" t="s">
        <v>558</v>
      </c>
      <c r="D106" s="280"/>
      <c r="E106" s="280"/>
      <c r="F106" s="299" t="s">
        <v>559</v>
      </c>
      <c r="G106" s="280"/>
      <c r="H106" s="280" t="s">
        <v>592</v>
      </c>
      <c r="I106" s="280" t="s">
        <v>555</v>
      </c>
      <c r="J106" s="280">
        <v>50</v>
      </c>
      <c r="K106" s="291"/>
    </row>
    <row r="107" spans="2:11" ht="15" customHeight="1" x14ac:dyDescent="0.3">
      <c r="B107" s="300"/>
      <c r="C107" s="280" t="s">
        <v>561</v>
      </c>
      <c r="D107" s="280"/>
      <c r="E107" s="280"/>
      <c r="F107" s="299" t="s">
        <v>553</v>
      </c>
      <c r="G107" s="280"/>
      <c r="H107" s="280" t="s">
        <v>592</v>
      </c>
      <c r="I107" s="280" t="s">
        <v>563</v>
      </c>
      <c r="J107" s="280"/>
      <c r="K107" s="291"/>
    </row>
    <row r="108" spans="2:11" ht="15" customHeight="1" x14ac:dyDescent="0.3">
      <c r="B108" s="300"/>
      <c r="C108" s="280" t="s">
        <v>572</v>
      </c>
      <c r="D108" s="280"/>
      <c r="E108" s="280"/>
      <c r="F108" s="299" t="s">
        <v>559</v>
      </c>
      <c r="G108" s="280"/>
      <c r="H108" s="280" t="s">
        <v>592</v>
      </c>
      <c r="I108" s="280" t="s">
        <v>555</v>
      </c>
      <c r="J108" s="280">
        <v>50</v>
      </c>
      <c r="K108" s="291"/>
    </row>
    <row r="109" spans="2:11" ht="15" customHeight="1" x14ac:dyDescent="0.3">
      <c r="B109" s="300"/>
      <c r="C109" s="280" t="s">
        <v>580</v>
      </c>
      <c r="D109" s="280"/>
      <c r="E109" s="280"/>
      <c r="F109" s="299" t="s">
        <v>559</v>
      </c>
      <c r="G109" s="280"/>
      <c r="H109" s="280" t="s">
        <v>592</v>
      </c>
      <c r="I109" s="280" t="s">
        <v>555</v>
      </c>
      <c r="J109" s="280">
        <v>50</v>
      </c>
      <c r="K109" s="291"/>
    </row>
    <row r="110" spans="2:11" ht="15" customHeight="1" x14ac:dyDescent="0.3">
      <c r="B110" s="300"/>
      <c r="C110" s="280" t="s">
        <v>578</v>
      </c>
      <c r="D110" s="280"/>
      <c r="E110" s="280"/>
      <c r="F110" s="299" t="s">
        <v>559</v>
      </c>
      <c r="G110" s="280"/>
      <c r="H110" s="280" t="s">
        <v>592</v>
      </c>
      <c r="I110" s="280" t="s">
        <v>555</v>
      </c>
      <c r="J110" s="280">
        <v>50</v>
      </c>
      <c r="K110" s="291"/>
    </row>
    <row r="111" spans="2:11" ht="15" customHeight="1" x14ac:dyDescent="0.3">
      <c r="B111" s="300"/>
      <c r="C111" s="280" t="s">
        <v>51</v>
      </c>
      <c r="D111" s="280"/>
      <c r="E111" s="280"/>
      <c r="F111" s="299" t="s">
        <v>553</v>
      </c>
      <c r="G111" s="280"/>
      <c r="H111" s="280" t="s">
        <v>593</v>
      </c>
      <c r="I111" s="280" t="s">
        <v>555</v>
      </c>
      <c r="J111" s="280">
        <v>20</v>
      </c>
      <c r="K111" s="291"/>
    </row>
    <row r="112" spans="2:11" ht="15" customHeight="1" x14ac:dyDescent="0.3">
      <c r="B112" s="300"/>
      <c r="C112" s="280" t="s">
        <v>594</v>
      </c>
      <c r="D112" s="280"/>
      <c r="E112" s="280"/>
      <c r="F112" s="299" t="s">
        <v>553</v>
      </c>
      <c r="G112" s="280"/>
      <c r="H112" s="280" t="s">
        <v>595</v>
      </c>
      <c r="I112" s="280" t="s">
        <v>555</v>
      </c>
      <c r="J112" s="280">
        <v>120</v>
      </c>
      <c r="K112" s="291"/>
    </row>
    <row r="113" spans="2:11" ht="15" customHeight="1" x14ac:dyDescent="0.3">
      <c r="B113" s="300"/>
      <c r="C113" s="280" t="s">
        <v>36</v>
      </c>
      <c r="D113" s="280"/>
      <c r="E113" s="280"/>
      <c r="F113" s="299" t="s">
        <v>553</v>
      </c>
      <c r="G113" s="280"/>
      <c r="H113" s="280" t="s">
        <v>596</v>
      </c>
      <c r="I113" s="280" t="s">
        <v>587</v>
      </c>
      <c r="J113" s="280"/>
      <c r="K113" s="291"/>
    </row>
    <row r="114" spans="2:11" ht="15" customHeight="1" x14ac:dyDescent="0.3">
      <c r="B114" s="300"/>
      <c r="C114" s="280" t="s">
        <v>46</v>
      </c>
      <c r="D114" s="280"/>
      <c r="E114" s="280"/>
      <c r="F114" s="299" t="s">
        <v>553</v>
      </c>
      <c r="G114" s="280"/>
      <c r="H114" s="280" t="s">
        <v>597</v>
      </c>
      <c r="I114" s="280" t="s">
        <v>587</v>
      </c>
      <c r="J114" s="280"/>
      <c r="K114" s="291"/>
    </row>
    <row r="115" spans="2:11" ht="15" customHeight="1" x14ac:dyDescent="0.3">
      <c r="B115" s="300"/>
      <c r="C115" s="280" t="s">
        <v>55</v>
      </c>
      <c r="D115" s="280"/>
      <c r="E115" s="280"/>
      <c r="F115" s="299" t="s">
        <v>553</v>
      </c>
      <c r="G115" s="280"/>
      <c r="H115" s="280" t="s">
        <v>598</v>
      </c>
      <c r="I115" s="280" t="s">
        <v>599</v>
      </c>
      <c r="J115" s="280"/>
      <c r="K115" s="291"/>
    </row>
    <row r="116" spans="2:11" ht="15" customHeight="1" x14ac:dyDescent="0.3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spans="2:11" ht="18.75" customHeight="1" x14ac:dyDescent="0.3">
      <c r="B117" s="310"/>
      <c r="C117" s="276"/>
      <c r="D117" s="276"/>
      <c r="E117" s="276"/>
      <c r="F117" s="311"/>
      <c r="G117" s="276"/>
      <c r="H117" s="276"/>
      <c r="I117" s="276"/>
      <c r="J117" s="276"/>
      <c r="K117" s="310"/>
    </row>
    <row r="118" spans="2:11" ht="18.75" customHeight="1" x14ac:dyDescent="0.3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spans="2:11" ht="7.5" customHeight="1" x14ac:dyDescent="0.3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spans="2:11" ht="45" customHeight="1" x14ac:dyDescent="0.3">
      <c r="B120" s="315"/>
      <c r="C120" s="392" t="s">
        <v>600</v>
      </c>
      <c r="D120" s="392"/>
      <c r="E120" s="392"/>
      <c r="F120" s="392"/>
      <c r="G120" s="392"/>
      <c r="H120" s="392"/>
      <c r="I120" s="392"/>
      <c r="J120" s="392"/>
      <c r="K120" s="316"/>
    </row>
    <row r="121" spans="2:11" ht="17.25" customHeight="1" x14ac:dyDescent="0.3">
      <c r="B121" s="317"/>
      <c r="C121" s="292" t="s">
        <v>547</v>
      </c>
      <c r="D121" s="292"/>
      <c r="E121" s="292"/>
      <c r="F121" s="292" t="s">
        <v>548</v>
      </c>
      <c r="G121" s="293"/>
      <c r="H121" s="292" t="s">
        <v>109</v>
      </c>
      <c r="I121" s="292" t="s">
        <v>55</v>
      </c>
      <c r="J121" s="292" t="s">
        <v>549</v>
      </c>
      <c r="K121" s="318"/>
    </row>
    <row r="122" spans="2:11" ht="17.25" customHeight="1" x14ac:dyDescent="0.3">
      <c r="B122" s="317"/>
      <c r="C122" s="294" t="s">
        <v>550</v>
      </c>
      <c r="D122" s="294"/>
      <c r="E122" s="294"/>
      <c r="F122" s="295" t="s">
        <v>551</v>
      </c>
      <c r="G122" s="296"/>
      <c r="H122" s="294"/>
      <c r="I122" s="294"/>
      <c r="J122" s="294" t="s">
        <v>552</v>
      </c>
      <c r="K122" s="318"/>
    </row>
    <row r="123" spans="2:11" ht="5.25" customHeight="1" x14ac:dyDescent="0.3">
      <c r="B123" s="319"/>
      <c r="C123" s="297"/>
      <c r="D123" s="297"/>
      <c r="E123" s="297"/>
      <c r="F123" s="297"/>
      <c r="G123" s="280"/>
      <c r="H123" s="297"/>
      <c r="I123" s="297"/>
      <c r="J123" s="297"/>
      <c r="K123" s="320"/>
    </row>
    <row r="124" spans="2:11" ht="15" customHeight="1" x14ac:dyDescent="0.3">
      <c r="B124" s="319"/>
      <c r="C124" s="280" t="s">
        <v>556</v>
      </c>
      <c r="D124" s="297"/>
      <c r="E124" s="297"/>
      <c r="F124" s="299" t="s">
        <v>553</v>
      </c>
      <c r="G124" s="280"/>
      <c r="H124" s="280" t="s">
        <v>592</v>
      </c>
      <c r="I124" s="280" t="s">
        <v>555</v>
      </c>
      <c r="J124" s="280">
        <v>120</v>
      </c>
      <c r="K124" s="321"/>
    </row>
    <row r="125" spans="2:11" ht="15" customHeight="1" x14ac:dyDescent="0.3">
      <c r="B125" s="319"/>
      <c r="C125" s="280" t="s">
        <v>601</v>
      </c>
      <c r="D125" s="280"/>
      <c r="E125" s="280"/>
      <c r="F125" s="299" t="s">
        <v>553</v>
      </c>
      <c r="G125" s="280"/>
      <c r="H125" s="280" t="s">
        <v>602</v>
      </c>
      <c r="I125" s="280" t="s">
        <v>555</v>
      </c>
      <c r="J125" s="280" t="s">
        <v>603</v>
      </c>
      <c r="K125" s="321"/>
    </row>
    <row r="126" spans="2:11" ht="15" customHeight="1" x14ac:dyDescent="0.3">
      <c r="B126" s="319"/>
      <c r="C126" s="280" t="s">
        <v>502</v>
      </c>
      <c r="D126" s="280"/>
      <c r="E126" s="280"/>
      <c r="F126" s="299" t="s">
        <v>553</v>
      </c>
      <c r="G126" s="280"/>
      <c r="H126" s="280" t="s">
        <v>604</v>
      </c>
      <c r="I126" s="280" t="s">
        <v>555</v>
      </c>
      <c r="J126" s="280" t="s">
        <v>603</v>
      </c>
      <c r="K126" s="321"/>
    </row>
    <row r="127" spans="2:11" ht="15" customHeight="1" x14ac:dyDescent="0.3">
      <c r="B127" s="319"/>
      <c r="C127" s="280" t="s">
        <v>564</v>
      </c>
      <c r="D127" s="280"/>
      <c r="E127" s="280"/>
      <c r="F127" s="299" t="s">
        <v>559</v>
      </c>
      <c r="G127" s="280"/>
      <c r="H127" s="280" t="s">
        <v>565</v>
      </c>
      <c r="I127" s="280" t="s">
        <v>555</v>
      </c>
      <c r="J127" s="280">
        <v>15</v>
      </c>
      <c r="K127" s="321"/>
    </row>
    <row r="128" spans="2:11" ht="15" customHeight="1" x14ac:dyDescent="0.3">
      <c r="B128" s="319"/>
      <c r="C128" s="301" t="s">
        <v>566</v>
      </c>
      <c r="D128" s="301"/>
      <c r="E128" s="301"/>
      <c r="F128" s="302" t="s">
        <v>559</v>
      </c>
      <c r="G128" s="301"/>
      <c r="H128" s="301" t="s">
        <v>567</v>
      </c>
      <c r="I128" s="301" t="s">
        <v>555</v>
      </c>
      <c r="J128" s="301">
        <v>15</v>
      </c>
      <c r="K128" s="321"/>
    </row>
    <row r="129" spans="2:11" ht="15" customHeight="1" x14ac:dyDescent="0.3">
      <c r="B129" s="319"/>
      <c r="C129" s="301" t="s">
        <v>568</v>
      </c>
      <c r="D129" s="301"/>
      <c r="E129" s="301"/>
      <c r="F129" s="302" t="s">
        <v>559</v>
      </c>
      <c r="G129" s="301"/>
      <c r="H129" s="301" t="s">
        <v>569</v>
      </c>
      <c r="I129" s="301" t="s">
        <v>555</v>
      </c>
      <c r="J129" s="301">
        <v>20</v>
      </c>
      <c r="K129" s="321"/>
    </row>
    <row r="130" spans="2:11" ht="15" customHeight="1" x14ac:dyDescent="0.3">
      <c r="B130" s="319"/>
      <c r="C130" s="301" t="s">
        <v>570</v>
      </c>
      <c r="D130" s="301"/>
      <c r="E130" s="301"/>
      <c r="F130" s="302" t="s">
        <v>559</v>
      </c>
      <c r="G130" s="301"/>
      <c r="H130" s="301" t="s">
        <v>571</v>
      </c>
      <c r="I130" s="301" t="s">
        <v>555</v>
      </c>
      <c r="J130" s="301">
        <v>20</v>
      </c>
      <c r="K130" s="321"/>
    </row>
    <row r="131" spans="2:11" ht="15" customHeight="1" x14ac:dyDescent="0.3">
      <c r="B131" s="319"/>
      <c r="C131" s="280" t="s">
        <v>558</v>
      </c>
      <c r="D131" s="280"/>
      <c r="E131" s="280"/>
      <c r="F131" s="299" t="s">
        <v>559</v>
      </c>
      <c r="G131" s="280"/>
      <c r="H131" s="280" t="s">
        <v>592</v>
      </c>
      <c r="I131" s="280" t="s">
        <v>555</v>
      </c>
      <c r="J131" s="280">
        <v>50</v>
      </c>
      <c r="K131" s="321"/>
    </row>
    <row r="132" spans="2:11" ht="15" customHeight="1" x14ac:dyDescent="0.3">
      <c r="B132" s="319"/>
      <c r="C132" s="280" t="s">
        <v>572</v>
      </c>
      <c r="D132" s="280"/>
      <c r="E132" s="280"/>
      <c r="F132" s="299" t="s">
        <v>559</v>
      </c>
      <c r="G132" s="280"/>
      <c r="H132" s="280" t="s">
        <v>592</v>
      </c>
      <c r="I132" s="280" t="s">
        <v>555</v>
      </c>
      <c r="J132" s="280">
        <v>50</v>
      </c>
      <c r="K132" s="321"/>
    </row>
    <row r="133" spans="2:11" ht="15" customHeight="1" x14ac:dyDescent="0.3">
      <c r="B133" s="319"/>
      <c r="C133" s="280" t="s">
        <v>578</v>
      </c>
      <c r="D133" s="280"/>
      <c r="E133" s="280"/>
      <c r="F133" s="299" t="s">
        <v>559</v>
      </c>
      <c r="G133" s="280"/>
      <c r="H133" s="280" t="s">
        <v>592</v>
      </c>
      <c r="I133" s="280" t="s">
        <v>555</v>
      </c>
      <c r="J133" s="280">
        <v>50</v>
      </c>
      <c r="K133" s="321"/>
    </row>
    <row r="134" spans="2:11" ht="15" customHeight="1" x14ac:dyDescent="0.3">
      <c r="B134" s="319"/>
      <c r="C134" s="280" t="s">
        <v>580</v>
      </c>
      <c r="D134" s="280"/>
      <c r="E134" s="280"/>
      <c r="F134" s="299" t="s">
        <v>559</v>
      </c>
      <c r="G134" s="280"/>
      <c r="H134" s="280" t="s">
        <v>592</v>
      </c>
      <c r="I134" s="280" t="s">
        <v>555</v>
      </c>
      <c r="J134" s="280">
        <v>50</v>
      </c>
      <c r="K134" s="321"/>
    </row>
    <row r="135" spans="2:11" ht="15" customHeight="1" x14ac:dyDescent="0.3">
      <c r="B135" s="319"/>
      <c r="C135" s="280" t="s">
        <v>114</v>
      </c>
      <c r="D135" s="280"/>
      <c r="E135" s="280"/>
      <c r="F135" s="299" t="s">
        <v>559</v>
      </c>
      <c r="G135" s="280"/>
      <c r="H135" s="280" t="s">
        <v>605</v>
      </c>
      <c r="I135" s="280" t="s">
        <v>555</v>
      </c>
      <c r="J135" s="280">
        <v>255</v>
      </c>
      <c r="K135" s="321"/>
    </row>
    <row r="136" spans="2:11" ht="15" customHeight="1" x14ac:dyDescent="0.3">
      <c r="B136" s="319"/>
      <c r="C136" s="280" t="s">
        <v>582</v>
      </c>
      <c r="D136" s="280"/>
      <c r="E136" s="280"/>
      <c r="F136" s="299" t="s">
        <v>553</v>
      </c>
      <c r="G136" s="280"/>
      <c r="H136" s="280" t="s">
        <v>606</v>
      </c>
      <c r="I136" s="280" t="s">
        <v>584</v>
      </c>
      <c r="J136" s="280"/>
      <c r="K136" s="321"/>
    </row>
    <row r="137" spans="2:11" ht="15" customHeight="1" x14ac:dyDescent="0.3">
      <c r="B137" s="319"/>
      <c r="C137" s="280" t="s">
        <v>585</v>
      </c>
      <c r="D137" s="280"/>
      <c r="E137" s="280"/>
      <c r="F137" s="299" t="s">
        <v>553</v>
      </c>
      <c r="G137" s="280"/>
      <c r="H137" s="280" t="s">
        <v>607</v>
      </c>
      <c r="I137" s="280" t="s">
        <v>587</v>
      </c>
      <c r="J137" s="280"/>
      <c r="K137" s="321"/>
    </row>
    <row r="138" spans="2:11" ht="15" customHeight="1" x14ac:dyDescent="0.3">
      <c r="B138" s="319"/>
      <c r="C138" s="280" t="s">
        <v>588</v>
      </c>
      <c r="D138" s="280"/>
      <c r="E138" s="280"/>
      <c r="F138" s="299" t="s">
        <v>553</v>
      </c>
      <c r="G138" s="280"/>
      <c r="H138" s="280" t="s">
        <v>588</v>
      </c>
      <c r="I138" s="280" t="s">
        <v>587</v>
      </c>
      <c r="J138" s="280"/>
      <c r="K138" s="321"/>
    </row>
    <row r="139" spans="2:11" ht="15" customHeight="1" x14ac:dyDescent="0.3">
      <c r="B139" s="319"/>
      <c r="C139" s="280" t="s">
        <v>36</v>
      </c>
      <c r="D139" s="280"/>
      <c r="E139" s="280"/>
      <c r="F139" s="299" t="s">
        <v>553</v>
      </c>
      <c r="G139" s="280"/>
      <c r="H139" s="280" t="s">
        <v>608</v>
      </c>
      <c r="I139" s="280" t="s">
        <v>587</v>
      </c>
      <c r="J139" s="280"/>
      <c r="K139" s="321"/>
    </row>
    <row r="140" spans="2:11" ht="15" customHeight="1" x14ac:dyDescent="0.3">
      <c r="B140" s="319"/>
      <c r="C140" s="280" t="s">
        <v>609</v>
      </c>
      <c r="D140" s="280"/>
      <c r="E140" s="280"/>
      <c r="F140" s="299" t="s">
        <v>553</v>
      </c>
      <c r="G140" s="280"/>
      <c r="H140" s="280" t="s">
        <v>610</v>
      </c>
      <c r="I140" s="280" t="s">
        <v>587</v>
      </c>
      <c r="J140" s="280"/>
      <c r="K140" s="321"/>
    </row>
    <row r="141" spans="2:11" ht="15" customHeight="1" x14ac:dyDescent="0.3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spans="2:11" ht="18.75" customHeight="1" x14ac:dyDescent="0.3">
      <c r="B142" s="276"/>
      <c r="C142" s="276"/>
      <c r="D142" s="276"/>
      <c r="E142" s="276"/>
      <c r="F142" s="311"/>
      <c r="G142" s="276"/>
      <c r="H142" s="276"/>
      <c r="I142" s="276"/>
      <c r="J142" s="276"/>
      <c r="K142" s="276"/>
    </row>
    <row r="143" spans="2:11" ht="18.75" customHeight="1" x14ac:dyDescent="0.3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spans="2:11" ht="7.5" customHeight="1" x14ac:dyDescent="0.3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spans="2:11" ht="45" customHeight="1" x14ac:dyDescent="0.3">
      <c r="B145" s="290"/>
      <c r="C145" s="396" t="s">
        <v>611</v>
      </c>
      <c r="D145" s="396"/>
      <c r="E145" s="396"/>
      <c r="F145" s="396"/>
      <c r="G145" s="396"/>
      <c r="H145" s="396"/>
      <c r="I145" s="396"/>
      <c r="J145" s="396"/>
      <c r="K145" s="291"/>
    </row>
    <row r="146" spans="2:11" ht="17.25" customHeight="1" x14ac:dyDescent="0.3">
      <c r="B146" s="290"/>
      <c r="C146" s="292" t="s">
        <v>547</v>
      </c>
      <c r="D146" s="292"/>
      <c r="E146" s="292"/>
      <c r="F146" s="292" t="s">
        <v>548</v>
      </c>
      <c r="G146" s="293"/>
      <c r="H146" s="292" t="s">
        <v>109</v>
      </c>
      <c r="I146" s="292" t="s">
        <v>55</v>
      </c>
      <c r="J146" s="292" t="s">
        <v>549</v>
      </c>
      <c r="K146" s="291"/>
    </row>
    <row r="147" spans="2:11" ht="17.25" customHeight="1" x14ac:dyDescent="0.3">
      <c r="B147" s="290"/>
      <c r="C147" s="294" t="s">
        <v>550</v>
      </c>
      <c r="D147" s="294"/>
      <c r="E147" s="294"/>
      <c r="F147" s="295" t="s">
        <v>551</v>
      </c>
      <c r="G147" s="296"/>
      <c r="H147" s="294"/>
      <c r="I147" s="294"/>
      <c r="J147" s="294" t="s">
        <v>552</v>
      </c>
      <c r="K147" s="291"/>
    </row>
    <row r="148" spans="2:11" ht="5.25" customHeight="1" x14ac:dyDescent="0.3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spans="2:11" ht="15" customHeight="1" x14ac:dyDescent="0.3">
      <c r="B149" s="300"/>
      <c r="C149" s="325" t="s">
        <v>556</v>
      </c>
      <c r="D149" s="280"/>
      <c r="E149" s="280"/>
      <c r="F149" s="326" t="s">
        <v>553</v>
      </c>
      <c r="G149" s="280"/>
      <c r="H149" s="325" t="s">
        <v>592</v>
      </c>
      <c r="I149" s="325" t="s">
        <v>555</v>
      </c>
      <c r="J149" s="325">
        <v>120</v>
      </c>
      <c r="K149" s="321"/>
    </row>
    <row r="150" spans="2:11" ht="15" customHeight="1" x14ac:dyDescent="0.3">
      <c r="B150" s="300"/>
      <c r="C150" s="325" t="s">
        <v>601</v>
      </c>
      <c r="D150" s="280"/>
      <c r="E150" s="280"/>
      <c r="F150" s="326" t="s">
        <v>553</v>
      </c>
      <c r="G150" s="280"/>
      <c r="H150" s="325" t="s">
        <v>612</v>
      </c>
      <c r="I150" s="325" t="s">
        <v>555</v>
      </c>
      <c r="J150" s="325" t="s">
        <v>603</v>
      </c>
      <c r="K150" s="321"/>
    </row>
    <row r="151" spans="2:11" ht="15" customHeight="1" x14ac:dyDescent="0.3">
      <c r="B151" s="300"/>
      <c r="C151" s="325" t="s">
        <v>502</v>
      </c>
      <c r="D151" s="280"/>
      <c r="E151" s="280"/>
      <c r="F151" s="326" t="s">
        <v>553</v>
      </c>
      <c r="G151" s="280"/>
      <c r="H151" s="325" t="s">
        <v>613</v>
      </c>
      <c r="I151" s="325" t="s">
        <v>555</v>
      </c>
      <c r="J151" s="325" t="s">
        <v>603</v>
      </c>
      <c r="K151" s="321"/>
    </row>
    <row r="152" spans="2:11" ht="15" customHeight="1" x14ac:dyDescent="0.3">
      <c r="B152" s="300"/>
      <c r="C152" s="325" t="s">
        <v>558</v>
      </c>
      <c r="D152" s="280"/>
      <c r="E152" s="280"/>
      <c r="F152" s="326" t="s">
        <v>559</v>
      </c>
      <c r="G152" s="280"/>
      <c r="H152" s="325" t="s">
        <v>592</v>
      </c>
      <c r="I152" s="325" t="s">
        <v>555</v>
      </c>
      <c r="J152" s="325">
        <v>50</v>
      </c>
      <c r="K152" s="321"/>
    </row>
    <row r="153" spans="2:11" ht="15" customHeight="1" x14ac:dyDescent="0.3">
      <c r="B153" s="300"/>
      <c r="C153" s="325" t="s">
        <v>561</v>
      </c>
      <c r="D153" s="280"/>
      <c r="E153" s="280"/>
      <c r="F153" s="326" t="s">
        <v>553</v>
      </c>
      <c r="G153" s="280"/>
      <c r="H153" s="325" t="s">
        <v>592</v>
      </c>
      <c r="I153" s="325" t="s">
        <v>563</v>
      </c>
      <c r="J153" s="325"/>
      <c r="K153" s="321"/>
    </row>
    <row r="154" spans="2:11" ht="15" customHeight="1" x14ac:dyDescent="0.3">
      <c r="B154" s="300"/>
      <c r="C154" s="325" t="s">
        <v>572</v>
      </c>
      <c r="D154" s="280"/>
      <c r="E154" s="280"/>
      <c r="F154" s="326" t="s">
        <v>559</v>
      </c>
      <c r="G154" s="280"/>
      <c r="H154" s="325" t="s">
        <v>592</v>
      </c>
      <c r="I154" s="325" t="s">
        <v>555</v>
      </c>
      <c r="J154" s="325">
        <v>50</v>
      </c>
      <c r="K154" s="321"/>
    </row>
    <row r="155" spans="2:11" ht="15" customHeight="1" x14ac:dyDescent="0.3">
      <c r="B155" s="300"/>
      <c r="C155" s="325" t="s">
        <v>580</v>
      </c>
      <c r="D155" s="280"/>
      <c r="E155" s="280"/>
      <c r="F155" s="326" t="s">
        <v>559</v>
      </c>
      <c r="G155" s="280"/>
      <c r="H155" s="325" t="s">
        <v>592</v>
      </c>
      <c r="I155" s="325" t="s">
        <v>555</v>
      </c>
      <c r="J155" s="325">
        <v>50</v>
      </c>
      <c r="K155" s="321"/>
    </row>
    <row r="156" spans="2:11" ht="15" customHeight="1" x14ac:dyDescent="0.3">
      <c r="B156" s="300"/>
      <c r="C156" s="325" t="s">
        <v>578</v>
      </c>
      <c r="D156" s="280"/>
      <c r="E156" s="280"/>
      <c r="F156" s="326" t="s">
        <v>559</v>
      </c>
      <c r="G156" s="280"/>
      <c r="H156" s="325" t="s">
        <v>592</v>
      </c>
      <c r="I156" s="325" t="s">
        <v>555</v>
      </c>
      <c r="J156" s="325">
        <v>50</v>
      </c>
      <c r="K156" s="321"/>
    </row>
    <row r="157" spans="2:11" ht="15" customHeight="1" x14ac:dyDescent="0.3">
      <c r="B157" s="300"/>
      <c r="C157" s="325" t="s">
        <v>99</v>
      </c>
      <c r="D157" s="280"/>
      <c r="E157" s="280"/>
      <c r="F157" s="326" t="s">
        <v>553</v>
      </c>
      <c r="G157" s="280"/>
      <c r="H157" s="325" t="s">
        <v>614</v>
      </c>
      <c r="I157" s="325" t="s">
        <v>555</v>
      </c>
      <c r="J157" s="325" t="s">
        <v>615</v>
      </c>
      <c r="K157" s="321"/>
    </row>
    <row r="158" spans="2:11" ht="15" customHeight="1" x14ac:dyDescent="0.3">
      <c r="B158" s="300"/>
      <c r="C158" s="325" t="s">
        <v>616</v>
      </c>
      <c r="D158" s="280"/>
      <c r="E158" s="280"/>
      <c r="F158" s="326" t="s">
        <v>553</v>
      </c>
      <c r="G158" s="280"/>
      <c r="H158" s="325" t="s">
        <v>617</v>
      </c>
      <c r="I158" s="325" t="s">
        <v>587</v>
      </c>
      <c r="J158" s="325"/>
      <c r="K158" s="321"/>
    </row>
    <row r="159" spans="2:11" ht="15" customHeight="1" x14ac:dyDescent="0.3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spans="2:11" ht="18.75" customHeight="1" x14ac:dyDescent="0.3">
      <c r="B160" s="276"/>
      <c r="C160" s="280"/>
      <c r="D160" s="280"/>
      <c r="E160" s="280"/>
      <c r="F160" s="299"/>
      <c r="G160" s="280"/>
      <c r="H160" s="280"/>
      <c r="I160" s="280"/>
      <c r="J160" s="280"/>
      <c r="K160" s="276"/>
    </row>
    <row r="161" spans="2:11" ht="18.75" customHeight="1" x14ac:dyDescent="0.3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spans="2:11" ht="7.5" customHeight="1" x14ac:dyDescent="0.3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spans="2:11" ht="45" customHeight="1" x14ac:dyDescent="0.3">
      <c r="B163" s="271"/>
      <c r="C163" s="392" t="s">
        <v>618</v>
      </c>
      <c r="D163" s="392"/>
      <c r="E163" s="392"/>
      <c r="F163" s="392"/>
      <c r="G163" s="392"/>
      <c r="H163" s="392"/>
      <c r="I163" s="392"/>
      <c r="J163" s="392"/>
      <c r="K163" s="272"/>
    </row>
    <row r="164" spans="2:11" ht="17.25" customHeight="1" x14ac:dyDescent="0.3">
      <c r="B164" s="271"/>
      <c r="C164" s="292" t="s">
        <v>547</v>
      </c>
      <c r="D164" s="292"/>
      <c r="E164" s="292"/>
      <c r="F164" s="292" t="s">
        <v>548</v>
      </c>
      <c r="G164" s="329"/>
      <c r="H164" s="330" t="s">
        <v>109</v>
      </c>
      <c r="I164" s="330" t="s">
        <v>55</v>
      </c>
      <c r="J164" s="292" t="s">
        <v>549</v>
      </c>
      <c r="K164" s="272"/>
    </row>
    <row r="165" spans="2:11" ht="17.25" customHeight="1" x14ac:dyDescent="0.3">
      <c r="B165" s="273"/>
      <c r="C165" s="294" t="s">
        <v>550</v>
      </c>
      <c r="D165" s="294"/>
      <c r="E165" s="294"/>
      <c r="F165" s="295" t="s">
        <v>551</v>
      </c>
      <c r="G165" s="331"/>
      <c r="H165" s="332"/>
      <c r="I165" s="332"/>
      <c r="J165" s="294" t="s">
        <v>552</v>
      </c>
      <c r="K165" s="274"/>
    </row>
    <row r="166" spans="2:11" ht="5.25" customHeight="1" x14ac:dyDescent="0.3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spans="2:11" ht="15" customHeight="1" x14ac:dyDescent="0.3">
      <c r="B167" s="300"/>
      <c r="C167" s="280" t="s">
        <v>556</v>
      </c>
      <c r="D167" s="280"/>
      <c r="E167" s="280"/>
      <c r="F167" s="299" t="s">
        <v>553</v>
      </c>
      <c r="G167" s="280"/>
      <c r="H167" s="280" t="s">
        <v>592</v>
      </c>
      <c r="I167" s="280" t="s">
        <v>555</v>
      </c>
      <c r="J167" s="280">
        <v>120</v>
      </c>
      <c r="K167" s="321"/>
    </row>
    <row r="168" spans="2:11" ht="15" customHeight="1" x14ac:dyDescent="0.3">
      <c r="B168" s="300"/>
      <c r="C168" s="280" t="s">
        <v>601</v>
      </c>
      <c r="D168" s="280"/>
      <c r="E168" s="280"/>
      <c r="F168" s="299" t="s">
        <v>553</v>
      </c>
      <c r="G168" s="280"/>
      <c r="H168" s="280" t="s">
        <v>602</v>
      </c>
      <c r="I168" s="280" t="s">
        <v>555</v>
      </c>
      <c r="J168" s="280" t="s">
        <v>603</v>
      </c>
      <c r="K168" s="321"/>
    </row>
    <row r="169" spans="2:11" ht="15" customHeight="1" x14ac:dyDescent="0.3">
      <c r="B169" s="300"/>
      <c r="C169" s="280" t="s">
        <v>502</v>
      </c>
      <c r="D169" s="280"/>
      <c r="E169" s="280"/>
      <c r="F169" s="299" t="s">
        <v>553</v>
      </c>
      <c r="G169" s="280"/>
      <c r="H169" s="280" t="s">
        <v>619</v>
      </c>
      <c r="I169" s="280" t="s">
        <v>555</v>
      </c>
      <c r="J169" s="280" t="s">
        <v>603</v>
      </c>
      <c r="K169" s="321"/>
    </row>
    <row r="170" spans="2:11" ht="15" customHeight="1" x14ac:dyDescent="0.3">
      <c r="B170" s="300"/>
      <c r="C170" s="280" t="s">
        <v>558</v>
      </c>
      <c r="D170" s="280"/>
      <c r="E170" s="280"/>
      <c r="F170" s="299" t="s">
        <v>559</v>
      </c>
      <c r="G170" s="280"/>
      <c r="H170" s="280" t="s">
        <v>619</v>
      </c>
      <c r="I170" s="280" t="s">
        <v>555</v>
      </c>
      <c r="J170" s="280">
        <v>50</v>
      </c>
      <c r="K170" s="321"/>
    </row>
    <row r="171" spans="2:11" ht="15" customHeight="1" x14ac:dyDescent="0.3">
      <c r="B171" s="300"/>
      <c r="C171" s="280" t="s">
        <v>561</v>
      </c>
      <c r="D171" s="280"/>
      <c r="E171" s="280"/>
      <c r="F171" s="299" t="s">
        <v>553</v>
      </c>
      <c r="G171" s="280"/>
      <c r="H171" s="280" t="s">
        <v>619</v>
      </c>
      <c r="I171" s="280" t="s">
        <v>563</v>
      </c>
      <c r="J171" s="280"/>
      <c r="K171" s="321"/>
    </row>
    <row r="172" spans="2:11" ht="15" customHeight="1" x14ac:dyDescent="0.3">
      <c r="B172" s="300"/>
      <c r="C172" s="280" t="s">
        <v>572</v>
      </c>
      <c r="D172" s="280"/>
      <c r="E172" s="280"/>
      <c r="F172" s="299" t="s">
        <v>559</v>
      </c>
      <c r="G172" s="280"/>
      <c r="H172" s="280" t="s">
        <v>619</v>
      </c>
      <c r="I172" s="280" t="s">
        <v>555</v>
      </c>
      <c r="J172" s="280">
        <v>50</v>
      </c>
      <c r="K172" s="321"/>
    </row>
    <row r="173" spans="2:11" ht="15" customHeight="1" x14ac:dyDescent="0.3">
      <c r="B173" s="300"/>
      <c r="C173" s="280" t="s">
        <v>580</v>
      </c>
      <c r="D173" s="280"/>
      <c r="E173" s="280"/>
      <c r="F173" s="299" t="s">
        <v>559</v>
      </c>
      <c r="G173" s="280"/>
      <c r="H173" s="280" t="s">
        <v>619</v>
      </c>
      <c r="I173" s="280" t="s">
        <v>555</v>
      </c>
      <c r="J173" s="280">
        <v>50</v>
      </c>
      <c r="K173" s="321"/>
    </row>
    <row r="174" spans="2:11" ht="15" customHeight="1" x14ac:dyDescent="0.3">
      <c r="B174" s="300"/>
      <c r="C174" s="280" t="s">
        <v>578</v>
      </c>
      <c r="D174" s="280"/>
      <c r="E174" s="280"/>
      <c r="F174" s="299" t="s">
        <v>559</v>
      </c>
      <c r="G174" s="280"/>
      <c r="H174" s="280" t="s">
        <v>619</v>
      </c>
      <c r="I174" s="280" t="s">
        <v>555</v>
      </c>
      <c r="J174" s="280">
        <v>50</v>
      </c>
      <c r="K174" s="321"/>
    </row>
    <row r="175" spans="2:11" ht="15" customHeight="1" x14ac:dyDescent="0.3">
      <c r="B175" s="300"/>
      <c r="C175" s="280" t="s">
        <v>108</v>
      </c>
      <c r="D175" s="280"/>
      <c r="E175" s="280"/>
      <c r="F175" s="299" t="s">
        <v>553</v>
      </c>
      <c r="G175" s="280"/>
      <c r="H175" s="280" t="s">
        <v>620</v>
      </c>
      <c r="I175" s="280" t="s">
        <v>621</v>
      </c>
      <c r="J175" s="280"/>
      <c r="K175" s="321"/>
    </row>
    <row r="176" spans="2:11" ht="15" customHeight="1" x14ac:dyDescent="0.3">
      <c r="B176" s="300"/>
      <c r="C176" s="280" t="s">
        <v>55</v>
      </c>
      <c r="D176" s="280"/>
      <c r="E176" s="280"/>
      <c r="F176" s="299" t="s">
        <v>553</v>
      </c>
      <c r="G176" s="280"/>
      <c r="H176" s="280" t="s">
        <v>622</v>
      </c>
      <c r="I176" s="280" t="s">
        <v>623</v>
      </c>
      <c r="J176" s="280">
        <v>1</v>
      </c>
      <c r="K176" s="321"/>
    </row>
    <row r="177" spans="2:11" ht="15" customHeight="1" x14ac:dyDescent="0.3">
      <c r="B177" s="300"/>
      <c r="C177" s="280" t="s">
        <v>51</v>
      </c>
      <c r="D177" s="280"/>
      <c r="E177" s="280"/>
      <c r="F177" s="299" t="s">
        <v>553</v>
      </c>
      <c r="G177" s="280"/>
      <c r="H177" s="280" t="s">
        <v>624</v>
      </c>
      <c r="I177" s="280" t="s">
        <v>555</v>
      </c>
      <c r="J177" s="280">
        <v>20</v>
      </c>
      <c r="K177" s="321"/>
    </row>
    <row r="178" spans="2:11" ht="15" customHeight="1" x14ac:dyDescent="0.3">
      <c r="B178" s="300"/>
      <c r="C178" s="280" t="s">
        <v>109</v>
      </c>
      <c r="D178" s="280"/>
      <c r="E178" s="280"/>
      <c r="F178" s="299" t="s">
        <v>553</v>
      </c>
      <c r="G178" s="280"/>
      <c r="H178" s="280" t="s">
        <v>625</v>
      </c>
      <c r="I178" s="280" t="s">
        <v>555</v>
      </c>
      <c r="J178" s="280">
        <v>255</v>
      </c>
      <c r="K178" s="321"/>
    </row>
    <row r="179" spans="2:11" ht="15" customHeight="1" x14ac:dyDescent="0.3">
      <c r="B179" s="300"/>
      <c r="C179" s="280" t="s">
        <v>110</v>
      </c>
      <c r="D179" s="280"/>
      <c r="E179" s="280"/>
      <c r="F179" s="299" t="s">
        <v>553</v>
      </c>
      <c r="G179" s="280"/>
      <c r="H179" s="280" t="s">
        <v>518</v>
      </c>
      <c r="I179" s="280" t="s">
        <v>555</v>
      </c>
      <c r="J179" s="280">
        <v>10</v>
      </c>
      <c r="K179" s="321"/>
    </row>
    <row r="180" spans="2:11" ht="15" customHeight="1" x14ac:dyDescent="0.3">
      <c r="B180" s="300"/>
      <c r="C180" s="280" t="s">
        <v>111</v>
      </c>
      <c r="D180" s="280"/>
      <c r="E180" s="280"/>
      <c r="F180" s="299" t="s">
        <v>553</v>
      </c>
      <c r="G180" s="280"/>
      <c r="H180" s="280" t="s">
        <v>626</v>
      </c>
      <c r="I180" s="280" t="s">
        <v>587</v>
      </c>
      <c r="J180" s="280"/>
      <c r="K180" s="321"/>
    </row>
    <row r="181" spans="2:11" ht="15" customHeight="1" x14ac:dyDescent="0.3">
      <c r="B181" s="300"/>
      <c r="C181" s="280" t="s">
        <v>627</v>
      </c>
      <c r="D181" s="280"/>
      <c r="E181" s="280"/>
      <c r="F181" s="299" t="s">
        <v>553</v>
      </c>
      <c r="G181" s="280"/>
      <c r="H181" s="280" t="s">
        <v>628</v>
      </c>
      <c r="I181" s="280" t="s">
        <v>587</v>
      </c>
      <c r="J181" s="280"/>
      <c r="K181" s="321"/>
    </row>
    <row r="182" spans="2:11" ht="15" customHeight="1" x14ac:dyDescent="0.3">
      <c r="B182" s="300"/>
      <c r="C182" s="280" t="s">
        <v>616</v>
      </c>
      <c r="D182" s="280"/>
      <c r="E182" s="280"/>
      <c r="F182" s="299" t="s">
        <v>553</v>
      </c>
      <c r="G182" s="280"/>
      <c r="H182" s="280" t="s">
        <v>629</v>
      </c>
      <c r="I182" s="280" t="s">
        <v>587</v>
      </c>
      <c r="J182" s="280"/>
      <c r="K182" s="321"/>
    </row>
    <row r="183" spans="2:11" ht="15" customHeight="1" x14ac:dyDescent="0.3">
      <c r="B183" s="300"/>
      <c r="C183" s="280" t="s">
        <v>113</v>
      </c>
      <c r="D183" s="280"/>
      <c r="E183" s="280"/>
      <c r="F183" s="299" t="s">
        <v>559</v>
      </c>
      <c r="G183" s="280"/>
      <c r="H183" s="280" t="s">
        <v>630</v>
      </c>
      <c r="I183" s="280" t="s">
        <v>555</v>
      </c>
      <c r="J183" s="280">
        <v>50</v>
      </c>
      <c r="K183" s="321"/>
    </row>
    <row r="184" spans="2:11" ht="15" customHeight="1" x14ac:dyDescent="0.3">
      <c r="B184" s="300"/>
      <c r="C184" s="280" t="s">
        <v>631</v>
      </c>
      <c r="D184" s="280"/>
      <c r="E184" s="280"/>
      <c r="F184" s="299" t="s">
        <v>559</v>
      </c>
      <c r="G184" s="280"/>
      <c r="H184" s="280" t="s">
        <v>632</v>
      </c>
      <c r="I184" s="280" t="s">
        <v>633</v>
      </c>
      <c r="J184" s="280"/>
      <c r="K184" s="321"/>
    </row>
    <row r="185" spans="2:11" ht="15" customHeight="1" x14ac:dyDescent="0.3">
      <c r="B185" s="300"/>
      <c r="C185" s="280" t="s">
        <v>634</v>
      </c>
      <c r="D185" s="280"/>
      <c r="E185" s="280"/>
      <c r="F185" s="299" t="s">
        <v>559</v>
      </c>
      <c r="G185" s="280"/>
      <c r="H185" s="280" t="s">
        <v>635</v>
      </c>
      <c r="I185" s="280" t="s">
        <v>633</v>
      </c>
      <c r="J185" s="280"/>
      <c r="K185" s="321"/>
    </row>
    <row r="186" spans="2:11" ht="15" customHeight="1" x14ac:dyDescent="0.3">
      <c r="B186" s="300"/>
      <c r="C186" s="280" t="s">
        <v>636</v>
      </c>
      <c r="D186" s="280"/>
      <c r="E186" s="280"/>
      <c r="F186" s="299" t="s">
        <v>559</v>
      </c>
      <c r="G186" s="280"/>
      <c r="H186" s="280" t="s">
        <v>637</v>
      </c>
      <c r="I186" s="280" t="s">
        <v>633</v>
      </c>
      <c r="J186" s="280"/>
      <c r="K186" s="321"/>
    </row>
    <row r="187" spans="2:11" ht="15" customHeight="1" x14ac:dyDescent="0.3">
      <c r="B187" s="300"/>
      <c r="C187" s="333" t="s">
        <v>638</v>
      </c>
      <c r="D187" s="280"/>
      <c r="E187" s="280"/>
      <c r="F187" s="299" t="s">
        <v>559</v>
      </c>
      <c r="G187" s="280"/>
      <c r="H187" s="280" t="s">
        <v>639</v>
      </c>
      <c r="I187" s="280" t="s">
        <v>640</v>
      </c>
      <c r="J187" s="334" t="s">
        <v>641</v>
      </c>
      <c r="K187" s="321"/>
    </row>
    <row r="188" spans="2:11" ht="15" customHeight="1" x14ac:dyDescent="0.3">
      <c r="B188" s="300"/>
      <c r="C188" s="285" t="s">
        <v>40</v>
      </c>
      <c r="D188" s="280"/>
      <c r="E188" s="280"/>
      <c r="F188" s="299" t="s">
        <v>553</v>
      </c>
      <c r="G188" s="280"/>
      <c r="H188" s="276" t="s">
        <v>642</v>
      </c>
      <c r="I188" s="280" t="s">
        <v>643</v>
      </c>
      <c r="J188" s="280"/>
      <c r="K188" s="321"/>
    </row>
    <row r="189" spans="2:11" ht="15" customHeight="1" x14ac:dyDescent="0.3">
      <c r="B189" s="300"/>
      <c r="C189" s="285" t="s">
        <v>644</v>
      </c>
      <c r="D189" s="280"/>
      <c r="E189" s="280"/>
      <c r="F189" s="299" t="s">
        <v>553</v>
      </c>
      <c r="G189" s="280"/>
      <c r="H189" s="280" t="s">
        <v>645</v>
      </c>
      <c r="I189" s="280" t="s">
        <v>587</v>
      </c>
      <c r="J189" s="280"/>
      <c r="K189" s="321"/>
    </row>
    <row r="190" spans="2:11" ht="15" customHeight="1" x14ac:dyDescent="0.3">
      <c r="B190" s="300"/>
      <c r="C190" s="285" t="s">
        <v>646</v>
      </c>
      <c r="D190" s="280"/>
      <c r="E190" s="280"/>
      <c r="F190" s="299" t="s">
        <v>553</v>
      </c>
      <c r="G190" s="280"/>
      <c r="H190" s="280" t="s">
        <v>647</v>
      </c>
      <c r="I190" s="280" t="s">
        <v>587</v>
      </c>
      <c r="J190" s="280"/>
      <c r="K190" s="321"/>
    </row>
    <row r="191" spans="2:11" ht="15" customHeight="1" x14ac:dyDescent="0.3">
      <c r="B191" s="300"/>
      <c r="C191" s="285" t="s">
        <v>648</v>
      </c>
      <c r="D191" s="280"/>
      <c r="E191" s="280"/>
      <c r="F191" s="299" t="s">
        <v>559</v>
      </c>
      <c r="G191" s="280"/>
      <c r="H191" s="280" t="s">
        <v>649</v>
      </c>
      <c r="I191" s="280" t="s">
        <v>587</v>
      </c>
      <c r="J191" s="280"/>
      <c r="K191" s="321"/>
    </row>
    <row r="192" spans="2:11" ht="15" customHeight="1" x14ac:dyDescent="0.3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spans="2:11" ht="18.75" customHeight="1" x14ac:dyDescent="0.3">
      <c r="B193" s="276"/>
      <c r="C193" s="280"/>
      <c r="D193" s="280"/>
      <c r="E193" s="280"/>
      <c r="F193" s="299"/>
      <c r="G193" s="280"/>
      <c r="H193" s="280"/>
      <c r="I193" s="280"/>
      <c r="J193" s="280"/>
      <c r="K193" s="276"/>
    </row>
    <row r="194" spans="2:11" ht="18.75" customHeight="1" x14ac:dyDescent="0.3">
      <c r="B194" s="276"/>
      <c r="C194" s="280"/>
      <c r="D194" s="280"/>
      <c r="E194" s="280"/>
      <c r="F194" s="299"/>
      <c r="G194" s="280"/>
      <c r="H194" s="280"/>
      <c r="I194" s="280"/>
      <c r="J194" s="280"/>
      <c r="K194" s="276"/>
    </row>
    <row r="195" spans="2:11" ht="18.75" customHeight="1" x14ac:dyDescent="0.3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spans="2:11" x14ac:dyDescent="0.3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spans="2:11" ht="21" x14ac:dyDescent="0.3">
      <c r="B197" s="271"/>
      <c r="C197" s="392" t="s">
        <v>650</v>
      </c>
      <c r="D197" s="392"/>
      <c r="E197" s="392"/>
      <c r="F197" s="392"/>
      <c r="G197" s="392"/>
      <c r="H197" s="392"/>
      <c r="I197" s="392"/>
      <c r="J197" s="392"/>
      <c r="K197" s="272"/>
    </row>
    <row r="198" spans="2:11" ht="25.5" customHeight="1" x14ac:dyDescent="0.3">
      <c r="B198" s="271"/>
      <c r="C198" s="336" t="s">
        <v>651</v>
      </c>
      <c r="D198" s="336"/>
      <c r="E198" s="336"/>
      <c r="F198" s="336" t="s">
        <v>652</v>
      </c>
      <c r="G198" s="337"/>
      <c r="H198" s="397" t="s">
        <v>653</v>
      </c>
      <c r="I198" s="397"/>
      <c r="J198" s="397"/>
      <c r="K198" s="272"/>
    </row>
    <row r="199" spans="2:11" ht="5.25" customHeight="1" x14ac:dyDescent="0.3">
      <c r="B199" s="300"/>
      <c r="C199" s="297"/>
      <c r="D199" s="297"/>
      <c r="E199" s="297"/>
      <c r="F199" s="297"/>
      <c r="G199" s="280"/>
      <c r="H199" s="297"/>
      <c r="I199" s="297"/>
      <c r="J199" s="297"/>
      <c r="K199" s="321"/>
    </row>
    <row r="200" spans="2:11" ht="15" customHeight="1" x14ac:dyDescent="0.3">
      <c r="B200" s="300"/>
      <c r="C200" s="280" t="s">
        <v>643</v>
      </c>
      <c r="D200" s="280"/>
      <c r="E200" s="280"/>
      <c r="F200" s="299" t="s">
        <v>41</v>
      </c>
      <c r="G200" s="280"/>
      <c r="H200" s="394" t="s">
        <v>654</v>
      </c>
      <c r="I200" s="394"/>
      <c r="J200" s="394"/>
      <c r="K200" s="321"/>
    </row>
    <row r="201" spans="2:11" ht="15" customHeight="1" x14ac:dyDescent="0.3">
      <c r="B201" s="300"/>
      <c r="C201" s="306"/>
      <c r="D201" s="280"/>
      <c r="E201" s="280"/>
      <c r="F201" s="299" t="s">
        <v>42</v>
      </c>
      <c r="G201" s="280"/>
      <c r="H201" s="394" t="s">
        <v>655</v>
      </c>
      <c r="I201" s="394"/>
      <c r="J201" s="394"/>
      <c r="K201" s="321"/>
    </row>
    <row r="202" spans="2:11" ht="15" customHeight="1" x14ac:dyDescent="0.3">
      <c r="B202" s="300"/>
      <c r="C202" s="306"/>
      <c r="D202" s="280"/>
      <c r="E202" s="280"/>
      <c r="F202" s="299" t="s">
        <v>45</v>
      </c>
      <c r="G202" s="280"/>
      <c r="H202" s="394" t="s">
        <v>656</v>
      </c>
      <c r="I202" s="394"/>
      <c r="J202" s="394"/>
      <c r="K202" s="321"/>
    </row>
    <row r="203" spans="2:11" ht="15" customHeight="1" x14ac:dyDescent="0.3">
      <c r="B203" s="300"/>
      <c r="C203" s="280"/>
      <c r="D203" s="280"/>
      <c r="E203" s="280"/>
      <c r="F203" s="299" t="s">
        <v>43</v>
      </c>
      <c r="G203" s="280"/>
      <c r="H203" s="394" t="s">
        <v>657</v>
      </c>
      <c r="I203" s="394"/>
      <c r="J203" s="394"/>
      <c r="K203" s="321"/>
    </row>
    <row r="204" spans="2:11" ht="15" customHeight="1" x14ac:dyDescent="0.3">
      <c r="B204" s="300"/>
      <c r="C204" s="280"/>
      <c r="D204" s="280"/>
      <c r="E204" s="280"/>
      <c r="F204" s="299" t="s">
        <v>44</v>
      </c>
      <c r="G204" s="280"/>
      <c r="H204" s="394" t="s">
        <v>658</v>
      </c>
      <c r="I204" s="394"/>
      <c r="J204" s="394"/>
      <c r="K204" s="321"/>
    </row>
    <row r="205" spans="2:11" ht="15" customHeight="1" x14ac:dyDescent="0.3">
      <c r="B205" s="300"/>
      <c r="C205" s="280"/>
      <c r="D205" s="280"/>
      <c r="E205" s="280"/>
      <c r="F205" s="299"/>
      <c r="G205" s="280"/>
      <c r="H205" s="280"/>
      <c r="I205" s="280"/>
      <c r="J205" s="280"/>
      <c r="K205" s="321"/>
    </row>
    <row r="206" spans="2:11" ht="15" customHeight="1" x14ac:dyDescent="0.3">
      <c r="B206" s="300"/>
      <c r="C206" s="280" t="s">
        <v>599</v>
      </c>
      <c r="D206" s="280"/>
      <c r="E206" s="280"/>
      <c r="F206" s="299" t="s">
        <v>77</v>
      </c>
      <c r="G206" s="280"/>
      <c r="H206" s="394" t="s">
        <v>659</v>
      </c>
      <c r="I206" s="394"/>
      <c r="J206" s="394"/>
      <c r="K206" s="321"/>
    </row>
    <row r="207" spans="2:11" ht="15" customHeight="1" x14ac:dyDescent="0.3">
      <c r="B207" s="300"/>
      <c r="C207" s="306"/>
      <c r="D207" s="280"/>
      <c r="E207" s="280"/>
      <c r="F207" s="299" t="s">
        <v>496</v>
      </c>
      <c r="G207" s="280"/>
      <c r="H207" s="394" t="s">
        <v>497</v>
      </c>
      <c r="I207" s="394"/>
      <c r="J207" s="394"/>
      <c r="K207" s="321"/>
    </row>
    <row r="208" spans="2:11" ht="15" customHeight="1" x14ac:dyDescent="0.3">
      <c r="B208" s="300"/>
      <c r="C208" s="280"/>
      <c r="D208" s="280"/>
      <c r="E208" s="280"/>
      <c r="F208" s="299" t="s">
        <v>494</v>
      </c>
      <c r="G208" s="280"/>
      <c r="H208" s="394" t="s">
        <v>660</v>
      </c>
      <c r="I208" s="394"/>
      <c r="J208" s="394"/>
      <c r="K208" s="321"/>
    </row>
    <row r="209" spans="2:11" ht="15" customHeight="1" x14ac:dyDescent="0.3">
      <c r="B209" s="338"/>
      <c r="C209" s="306"/>
      <c r="D209" s="306"/>
      <c r="E209" s="306"/>
      <c r="F209" s="299" t="s">
        <v>498</v>
      </c>
      <c r="G209" s="285"/>
      <c r="H209" s="398" t="s">
        <v>499</v>
      </c>
      <c r="I209" s="398"/>
      <c r="J209" s="398"/>
      <c r="K209" s="339"/>
    </row>
    <row r="210" spans="2:11" ht="15" customHeight="1" x14ac:dyDescent="0.3">
      <c r="B210" s="338"/>
      <c r="C210" s="306"/>
      <c r="D210" s="306"/>
      <c r="E210" s="306"/>
      <c r="F210" s="299" t="s">
        <v>500</v>
      </c>
      <c r="G210" s="285"/>
      <c r="H210" s="398" t="s">
        <v>152</v>
      </c>
      <c r="I210" s="398"/>
      <c r="J210" s="398"/>
      <c r="K210" s="339"/>
    </row>
    <row r="211" spans="2:11" ht="15" customHeight="1" x14ac:dyDescent="0.3">
      <c r="B211" s="338"/>
      <c r="C211" s="306"/>
      <c r="D211" s="306"/>
      <c r="E211" s="306"/>
      <c r="F211" s="340"/>
      <c r="G211" s="285"/>
      <c r="H211" s="341"/>
      <c r="I211" s="341"/>
      <c r="J211" s="341"/>
      <c r="K211" s="339"/>
    </row>
    <row r="212" spans="2:11" ht="15" customHeight="1" x14ac:dyDescent="0.3">
      <c r="B212" s="338"/>
      <c r="C212" s="280" t="s">
        <v>623</v>
      </c>
      <c r="D212" s="306"/>
      <c r="E212" s="306"/>
      <c r="F212" s="299">
        <v>1</v>
      </c>
      <c r="G212" s="285"/>
      <c r="H212" s="398" t="s">
        <v>661</v>
      </c>
      <c r="I212" s="398"/>
      <c r="J212" s="398"/>
      <c r="K212" s="339"/>
    </row>
    <row r="213" spans="2:11" ht="15" customHeight="1" x14ac:dyDescent="0.3">
      <c r="B213" s="338"/>
      <c r="C213" s="306"/>
      <c r="D213" s="306"/>
      <c r="E213" s="306"/>
      <c r="F213" s="299">
        <v>2</v>
      </c>
      <c r="G213" s="285"/>
      <c r="H213" s="398" t="s">
        <v>662</v>
      </c>
      <c r="I213" s="398"/>
      <c r="J213" s="398"/>
      <c r="K213" s="339"/>
    </row>
    <row r="214" spans="2:11" ht="15" customHeight="1" x14ac:dyDescent="0.3">
      <c r="B214" s="338"/>
      <c r="C214" s="306"/>
      <c r="D214" s="306"/>
      <c r="E214" s="306"/>
      <c r="F214" s="299">
        <v>3</v>
      </c>
      <c r="G214" s="285"/>
      <c r="H214" s="398" t="s">
        <v>663</v>
      </c>
      <c r="I214" s="398"/>
      <c r="J214" s="398"/>
      <c r="K214" s="339"/>
    </row>
    <row r="215" spans="2:11" ht="15" customHeight="1" x14ac:dyDescent="0.3">
      <c r="B215" s="338"/>
      <c r="C215" s="306"/>
      <c r="D215" s="306"/>
      <c r="E215" s="306"/>
      <c r="F215" s="299">
        <v>4</v>
      </c>
      <c r="G215" s="285"/>
      <c r="H215" s="398" t="s">
        <v>664</v>
      </c>
      <c r="I215" s="398"/>
      <c r="J215" s="398"/>
      <c r="K215" s="339"/>
    </row>
    <row r="216" spans="2:11" ht="12.75" customHeight="1" x14ac:dyDescent="0.3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algorithmName="SHA-512" hashValue="2voXl084NFWnXykgsHzDjQpkbece8ys7HsopnZJ5EqbRF4bJ1v1wuoLlMtzgzuDt6MIs0mzU7V93vPrSg6rCeA==" saltValue="H89gWDzLIdUV6HiaXaBFAg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00 - VON </vt:lpstr>
      <vt:lpstr>01 - Hromosvod</vt:lpstr>
      <vt:lpstr>02 - Trafostanice</vt:lpstr>
      <vt:lpstr>03 - Zemní práce</vt:lpstr>
      <vt:lpstr>Pokyny pro vyplnění</vt:lpstr>
      <vt:lpstr>'00 - VON '!Názvy_tisku</vt:lpstr>
      <vt:lpstr>'01 - Hromosvod'!Názvy_tisku</vt:lpstr>
      <vt:lpstr>'02 - Trafostanice'!Názvy_tisku</vt:lpstr>
      <vt:lpstr>'03 - Zemní práce'!Názvy_tisku</vt:lpstr>
      <vt:lpstr>'Rekapitulace stavby'!Názvy_tisku</vt:lpstr>
      <vt:lpstr>'00 - VON '!Oblast_tisku</vt:lpstr>
      <vt:lpstr>'01 - Hromosvod'!Oblast_tisku</vt:lpstr>
      <vt:lpstr>'02 - Trafostanice'!Oblast_tisku</vt:lpstr>
      <vt:lpstr>'03 - Zemní práce'!Oblast_tisku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Janovska-PC\Janovska</dc:creator>
  <cp:lastModifiedBy>Karel Tomšovský</cp:lastModifiedBy>
  <dcterms:created xsi:type="dcterms:W3CDTF">2017-04-27T10:40:45Z</dcterms:created>
  <dcterms:modified xsi:type="dcterms:W3CDTF">2017-05-15T18:19:08Z</dcterms:modified>
</cp:coreProperties>
</file>